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835" activeTab="0"/>
  </bookViews>
  <sheets>
    <sheet name="Sammanställning" sheetId="1" r:id="rId1"/>
    <sheet name="Alla betyg" sheetId="2" r:id="rId2"/>
  </sheets>
  <definedNames>
    <definedName name="_xlnm.Print_Titles" localSheetId="1">'Alla betyg'!$1:$4</definedName>
    <definedName name="_xlnm.Print_Titles" localSheetId="0">'Sammanställning'!$1:$5</definedName>
  </definedNames>
  <calcPr fullCalcOnLoad="1"/>
</workbook>
</file>

<file path=xl/sharedStrings.xml><?xml version="1.0" encoding="utf-8"?>
<sst xmlns="http://schemas.openxmlformats.org/spreadsheetml/2006/main" count="385" uniqueCount="112">
  <si>
    <t>G</t>
  </si>
  <si>
    <t>VG</t>
  </si>
  <si>
    <t>MVG</t>
  </si>
  <si>
    <t>TOT</t>
  </si>
  <si>
    <t xml:space="preserve"> %</t>
  </si>
  <si>
    <t>Alléskolan</t>
  </si>
  <si>
    <t>Eklidens skola</t>
  </si>
  <si>
    <t>Myrsjöskolan</t>
  </si>
  <si>
    <t>Saltsjöbadens Samskola</t>
  </si>
  <si>
    <t>Skuru skola</t>
  </si>
  <si>
    <t>Stavsborgsskolan</t>
  </si>
  <si>
    <t>Totalt</t>
  </si>
  <si>
    <t>Antal</t>
  </si>
  <si>
    <t>Engelska</t>
  </si>
  <si>
    <t>Matematik</t>
  </si>
  <si>
    <t>Svenska</t>
  </si>
  <si>
    <t>Svenska som andraspråk</t>
  </si>
  <si>
    <t>Minst ett behörighetsgiv betyg saknas</t>
  </si>
  <si>
    <t>Betyg saknas i alla ämnen</t>
  </si>
  <si>
    <t>Medel</t>
  </si>
  <si>
    <t xml:space="preserve"> M</t>
  </si>
  <si>
    <t>SLTM, SLTM</t>
  </si>
  <si>
    <t>Summa Alléskolan</t>
  </si>
  <si>
    <t>Summa Björknässkolan F-9</t>
  </si>
  <si>
    <t>Summa Eklidens skola</t>
  </si>
  <si>
    <t>Internationella Skolan</t>
  </si>
  <si>
    <t>Summa Internationella skolan</t>
  </si>
  <si>
    <t>Summa Myrsjöskolan</t>
  </si>
  <si>
    <t>Summa Saltsjöbadens samskola</t>
  </si>
  <si>
    <t>Summa Skuru skola</t>
  </si>
  <si>
    <t>Summa Stavsborgsskolan</t>
  </si>
  <si>
    <t>Totalt Alléskolan</t>
  </si>
  <si>
    <t>Totalt Björknässkolan</t>
  </si>
  <si>
    <t>Totalt Eklidens skola</t>
  </si>
  <si>
    <t>Totalt Internationella skolan</t>
  </si>
  <si>
    <t>Internationella skolan</t>
  </si>
  <si>
    <t>Totalt Myrsjöskolan</t>
  </si>
  <si>
    <t>Totalt Samskolan</t>
  </si>
  <si>
    <t>Samskolan</t>
  </si>
  <si>
    <t>Totalt Skuru skola</t>
  </si>
  <si>
    <t>Totalt Stavsborgsskolan</t>
  </si>
  <si>
    <t>Summering av de behörighetsgivande ämnena och totalt för alla ämnen</t>
  </si>
  <si>
    <t>Summa behörighetsgivande betyg</t>
  </si>
  <si>
    <t>Redovisning av betyg i skolår 9 vårterminen 2001</t>
  </si>
  <si>
    <t>ARA, Arabiska</t>
  </si>
  <si>
    <t>BI, Biologi</t>
  </si>
  <si>
    <t>BKS, Bosniska/Kroatiska/Serbiska</t>
  </si>
  <si>
    <t>BL, Bild</t>
  </si>
  <si>
    <t>EN, Engelska</t>
  </si>
  <si>
    <t>FRB, Franska</t>
  </si>
  <si>
    <t>FY, Fysik</t>
  </si>
  <si>
    <t>GE, Geografi</t>
  </si>
  <si>
    <t>GRH, Grekiska</t>
  </si>
  <si>
    <t>HI, Historia</t>
  </si>
  <si>
    <t>HK, Hemkunskap</t>
  </si>
  <si>
    <t>IDH, Idrott och hälsa</t>
  </si>
  <si>
    <t>KE, Kemi</t>
  </si>
  <si>
    <t>MA, Matematik</t>
  </si>
  <si>
    <t>MU, Musik</t>
  </si>
  <si>
    <t>RE, Religionskunskap</t>
  </si>
  <si>
    <t>SH, Samhällskunskap</t>
  </si>
  <si>
    <t>SL, Slöjd</t>
  </si>
  <si>
    <t>SPH, Spanska</t>
  </si>
  <si>
    <t>SV, Svenska</t>
  </si>
  <si>
    <t>SV2, Svenska som andra språk</t>
  </si>
  <si>
    <t>TIG, Tigrinska</t>
  </si>
  <si>
    <t>TK, Teknik</t>
  </si>
  <si>
    <t>TYB, Tyska</t>
  </si>
  <si>
    <t>KUR, Kurdiska</t>
  </si>
  <si>
    <t>POL, Polska</t>
  </si>
  <si>
    <t>SPB, Spanska B-språk</t>
  </si>
  <si>
    <t>TYH, Tyska</t>
  </si>
  <si>
    <t>ID, Idrott och hälsa</t>
  </si>
  <si>
    <t>NO, Naturorienterande ämnen</t>
  </si>
  <si>
    <t>SO, Samhällsorienterande ämnen</t>
  </si>
  <si>
    <t>FIH, Finska</t>
  </si>
  <si>
    <t>ML, Modersmål</t>
  </si>
  <si>
    <t>PER, Persiska</t>
  </si>
  <si>
    <t>SP, Spanska B-språk Lgr 80</t>
  </si>
  <si>
    <t>SPB, Spanska</t>
  </si>
  <si>
    <t>SV2, Svenska som andraspråk</t>
  </si>
  <si>
    <t>TEK, Teknik</t>
  </si>
  <si>
    <t>DAR, Darginska</t>
  </si>
  <si>
    <t>ENH, Engelska</t>
  </si>
  <si>
    <t>FRB, Franska B</t>
  </si>
  <si>
    <t>POH, Portugisiska</t>
  </si>
  <si>
    <t>RYH, Ryska</t>
  </si>
  <si>
    <t>SER, Serbiska</t>
  </si>
  <si>
    <t>SP, Spanska B-språk</t>
  </si>
  <si>
    <t>SPB, Spanska B</t>
  </si>
  <si>
    <t>TUR, Turkiska</t>
  </si>
  <si>
    <t>TYB, Tyska B</t>
  </si>
  <si>
    <t>SPH, Spanska,</t>
  </si>
  <si>
    <t>SV/EN, Svenska/Engelska</t>
  </si>
  <si>
    <t>TY, Tyska B-språk</t>
  </si>
  <si>
    <t>TN, Teckenspråk</t>
  </si>
  <si>
    <t>DARI, Dari</t>
  </si>
  <si>
    <t>ITC, Italienska</t>
  </si>
  <si>
    <t>PAS, Pashto</t>
  </si>
  <si>
    <t>SLTX, SLTX</t>
  </si>
  <si>
    <t>TY, Tyska</t>
  </si>
  <si>
    <t>FRB, Franska,</t>
  </si>
  <si>
    <t>SPB, Spanska,</t>
  </si>
  <si>
    <t>TYB, Tyska,</t>
  </si>
  <si>
    <t>SPC, Spanska,</t>
  </si>
  <si>
    <t>IG</t>
  </si>
  <si>
    <t>Redovisning av samtliga betyg i skolår 9 vårterminen 2001</t>
  </si>
  <si>
    <t>Björknässkolan inkl Centrumskolan</t>
  </si>
  <si>
    <t>Montessoriskolan Castello</t>
  </si>
  <si>
    <t>Totalt Montessoriskolan Castello</t>
  </si>
  <si>
    <t>Totalt kommunala skolor</t>
  </si>
  <si>
    <t>Totalt Nacka skolor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</si>
</sst>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0.0%"/>
    <numFmt numFmtId="167" formatCode="#,##0.0"/>
  </numFmts>
  <fonts count="10">
    <font>
      <sz val="12"/>
      <name val="Times New Roman"/>
      <family val="0"/>
    </font>
    <font>
      <b/>
      <sz val="14"/>
      <name val="Times New Roman"/>
      <family val="1"/>
    </font>
    <font>
      <sz val="10"/>
      <name val="Times New Roman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Times New Roman"/>
      <family val="1"/>
    </font>
    <font>
      <sz val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165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165" fontId="5" fillId="2" borderId="0" xfId="0" applyNumberFormat="1" applyFont="1" applyFill="1" applyAlignment="1">
      <alignment horizontal="right" wrapText="1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3" fontId="2" fillId="2" borderId="0" xfId="0" applyNumberFormat="1" applyFont="1" applyFill="1" applyAlignment="1">
      <alignment/>
    </xf>
    <xf numFmtId="167" fontId="2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2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" fontId="6" fillId="0" borderId="0" xfId="0" applyNumberFormat="1" applyFont="1" applyAlignment="1">
      <alignment/>
    </xf>
  </cellXfs>
  <cellStyles count="7">
    <cellStyle name="Normal" xfId="0"/>
    <cellStyle name="Normal_Niorkärnämnen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6.875" style="1" customWidth="1"/>
    <col min="2" max="2" width="5.25390625" style="1" customWidth="1"/>
    <col min="3" max="3" width="5.375" style="2" bestFit="1" customWidth="1"/>
    <col min="4" max="4" width="4.625" style="1" bestFit="1" customWidth="1"/>
    <col min="5" max="5" width="4.75390625" style="1" customWidth="1"/>
    <col min="6" max="6" width="5.25390625" style="1" customWidth="1"/>
    <col min="7" max="7" width="5.00390625" style="1" customWidth="1"/>
    <col min="8" max="8" width="4.625" style="1" bestFit="1" customWidth="1"/>
    <col min="9" max="9" width="5.375" style="1" bestFit="1" customWidth="1"/>
    <col min="10" max="10" width="5.625" style="1" bestFit="1" customWidth="1"/>
    <col min="11" max="11" width="7.75390625" style="1" bestFit="1" customWidth="1"/>
    <col min="12" max="12" width="0" style="1" hidden="1" customWidth="1"/>
    <col min="13" max="16384" width="9.00390625" style="1" customWidth="1"/>
  </cols>
  <sheetData>
    <row r="1" ht="18.75">
      <c r="A1" s="10" t="s">
        <v>43</v>
      </c>
    </row>
    <row r="2" ht="12.75">
      <c r="A2" s="1" t="s">
        <v>41</v>
      </c>
    </row>
    <row r="3" spans="3:8" ht="12.75">
      <c r="C3" s="4"/>
      <c r="D3" s="3">
        <v>10</v>
      </c>
      <c r="E3" s="3"/>
      <c r="F3" s="3">
        <v>15</v>
      </c>
      <c r="G3" s="3"/>
      <c r="H3" s="3">
        <v>20</v>
      </c>
    </row>
    <row r="4" spans="2:11" s="5" customFormat="1" ht="12.75">
      <c r="B4" s="6" t="s">
        <v>105</v>
      </c>
      <c r="C4" s="7" t="s">
        <v>105</v>
      </c>
      <c r="D4" s="6" t="s">
        <v>0</v>
      </c>
      <c r="E4" s="6" t="s">
        <v>0</v>
      </c>
      <c r="F4" s="6" t="s">
        <v>1</v>
      </c>
      <c r="G4" s="6" t="s">
        <v>1</v>
      </c>
      <c r="H4" s="6" t="s">
        <v>2</v>
      </c>
      <c r="I4" s="6" t="s">
        <v>2</v>
      </c>
      <c r="J4" s="6" t="s">
        <v>3</v>
      </c>
      <c r="K4" s="6" t="s">
        <v>3</v>
      </c>
    </row>
    <row r="5" spans="2:11" s="5" customFormat="1" ht="12.75">
      <c r="B5" s="8" t="s">
        <v>12</v>
      </c>
      <c r="C5" s="9" t="s">
        <v>4</v>
      </c>
      <c r="D5" s="8" t="s">
        <v>12</v>
      </c>
      <c r="E5" s="8" t="s">
        <v>4</v>
      </c>
      <c r="F5" s="8" t="s">
        <v>12</v>
      </c>
      <c r="G5" s="8" t="s">
        <v>4</v>
      </c>
      <c r="H5" s="8" t="s">
        <v>12</v>
      </c>
      <c r="I5" s="8" t="s">
        <v>4</v>
      </c>
      <c r="J5" s="8" t="s">
        <v>12</v>
      </c>
      <c r="K5" s="8" t="s">
        <v>19</v>
      </c>
    </row>
    <row r="6" spans="1:11" s="21" customFormat="1" ht="12.75">
      <c r="A6" s="21" t="s">
        <v>5</v>
      </c>
      <c r="C6" s="22"/>
      <c r="E6" s="22"/>
      <c r="G6" s="22"/>
      <c r="I6" s="22"/>
      <c r="K6" s="22"/>
    </row>
    <row r="7" spans="1:12" ht="12.75">
      <c r="A7" s="1" t="s">
        <v>13</v>
      </c>
      <c r="B7" s="11">
        <v>2</v>
      </c>
      <c r="C7" s="12">
        <v>15.4</v>
      </c>
      <c r="D7" s="11">
        <v>6</v>
      </c>
      <c r="E7" s="12">
        <v>46.2</v>
      </c>
      <c r="F7" s="11">
        <v>5</v>
      </c>
      <c r="G7" s="12">
        <v>38.5</v>
      </c>
      <c r="H7" s="11"/>
      <c r="I7" s="12"/>
      <c r="J7" s="11">
        <v>13</v>
      </c>
      <c r="K7" s="12">
        <v>10.38</v>
      </c>
      <c r="L7" s="1">
        <f>B7*$B$3+D7*$D$3+F7*$F$3+H7*$H$3</f>
        <v>135</v>
      </c>
    </row>
    <row r="8" spans="1:12" ht="12.75">
      <c r="A8" s="1" t="s">
        <v>14</v>
      </c>
      <c r="B8" s="11">
        <v>1</v>
      </c>
      <c r="C8" s="12">
        <v>7.7</v>
      </c>
      <c r="D8" s="11">
        <v>8</v>
      </c>
      <c r="E8" s="12">
        <v>61.5</v>
      </c>
      <c r="F8" s="11">
        <v>3</v>
      </c>
      <c r="G8" s="12">
        <v>23.1</v>
      </c>
      <c r="H8" s="11">
        <v>1</v>
      </c>
      <c r="I8" s="12">
        <v>7.7</v>
      </c>
      <c r="J8" s="11">
        <v>13</v>
      </c>
      <c r="K8" s="12">
        <v>11.15</v>
      </c>
      <c r="L8" s="1">
        <f>B8*$B$3+D8*$D$3+F8*$F$3+H8*$H$3</f>
        <v>145</v>
      </c>
    </row>
    <row r="9" spans="1:12" ht="12.75">
      <c r="A9" s="1" t="s">
        <v>15</v>
      </c>
      <c r="B9" s="11">
        <v>1</v>
      </c>
      <c r="C9" s="12">
        <v>10</v>
      </c>
      <c r="D9" s="11">
        <v>5</v>
      </c>
      <c r="E9" s="12">
        <v>50</v>
      </c>
      <c r="F9" s="11">
        <v>3</v>
      </c>
      <c r="G9" s="12">
        <v>30</v>
      </c>
      <c r="H9" s="11">
        <v>1</v>
      </c>
      <c r="I9" s="12">
        <v>10</v>
      </c>
      <c r="J9" s="11">
        <v>10</v>
      </c>
      <c r="K9" s="12">
        <v>11.5</v>
      </c>
      <c r="L9" s="1">
        <f>B9*$B$3+D9*$D$3+F9*$F$3+H9*$H$3</f>
        <v>115</v>
      </c>
    </row>
    <row r="10" spans="1:12" ht="12.75">
      <c r="A10" s="1" t="s">
        <v>16</v>
      </c>
      <c r="B10" s="11"/>
      <c r="C10" s="12"/>
      <c r="D10" s="11">
        <v>3</v>
      </c>
      <c r="E10" s="12">
        <v>60</v>
      </c>
      <c r="F10" s="11">
        <v>2</v>
      </c>
      <c r="G10" s="12">
        <v>40</v>
      </c>
      <c r="H10" s="11"/>
      <c r="I10" s="12"/>
      <c r="J10" s="11">
        <v>5</v>
      </c>
      <c r="K10" s="12">
        <v>12</v>
      </c>
      <c r="L10" s="1">
        <f>B10*$B$3+D10*$D$3+F10*$F$3+H10*$H$3</f>
        <v>60</v>
      </c>
    </row>
    <row r="11" spans="1:12" ht="12.75">
      <c r="A11" s="21" t="s">
        <v>42</v>
      </c>
      <c r="B11" s="13">
        <f>SUM(B7:B10)</f>
        <v>4</v>
      </c>
      <c r="C11" s="22">
        <f>B11/$J$11*100</f>
        <v>9.75609756097561</v>
      </c>
      <c r="D11" s="13">
        <f>SUM(D7:D10)</f>
        <v>22</v>
      </c>
      <c r="E11" s="22">
        <f>D11/$J$11*100</f>
        <v>53.65853658536586</v>
      </c>
      <c r="F11" s="13">
        <f>SUM(F7:F10)</f>
        <v>13</v>
      </c>
      <c r="G11" s="22">
        <f>F11/$J$11*100</f>
        <v>31.70731707317073</v>
      </c>
      <c r="H11" s="13">
        <f>SUM(H7:H10)</f>
        <v>2</v>
      </c>
      <c r="I11" s="22">
        <f>H11/$J$11*100</f>
        <v>4.878048780487805</v>
      </c>
      <c r="J11" s="13">
        <f>SUM(J7:J10)</f>
        <v>41</v>
      </c>
      <c r="K11" s="22">
        <f>L11/J11</f>
        <v>11.097560975609756</v>
      </c>
      <c r="L11" s="1">
        <f>SUM(L7:L10)</f>
        <v>455</v>
      </c>
    </row>
    <row r="12" spans="1:11" s="21" customFormat="1" ht="12.75">
      <c r="A12" s="21" t="s">
        <v>31</v>
      </c>
      <c r="B12" s="21">
        <f>'Alla betyg'!B30</f>
        <v>28</v>
      </c>
      <c r="C12" s="22">
        <f>'Alla betyg'!C30</f>
        <v>12.727272727272727</v>
      </c>
      <c r="D12" s="21">
        <f>'Alla betyg'!D30</f>
        <v>90</v>
      </c>
      <c r="E12" s="22">
        <f>'Alla betyg'!E30</f>
        <v>40.909090909090914</v>
      </c>
      <c r="F12" s="21">
        <f>'Alla betyg'!F30</f>
        <v>69</v>
      </c>
      <c r="G12" s="22">
        <f>'Alla betyg'!G30</f>
        <v>31.363636363636367</v>
      </c>
      <c r="H12" s="21">
        <f>'Alla betyg'!H30</f>
        <v>33</v>
      </c>
      <c r="I12" s="22">
        <f>'Alla betyg'!I30</f>
        <v>15</v>
      </c>
      <c r="J12" s="13">
        <f>'Alla betyg'!J30</f>
        <v>220</v>
      </c>
      <c r="K12" s="22">
        <f>'Alla betyg'!K30</f>
        <v>11.795454545454545</v>
      </c>
    </row>
    <row r="13" spans="1:11" ht="12.75">
      <c r="A13" s="1" t="s">
        <v>17</v>
      </c>
      <c r="B13" s="1">
        <v>2</v>
      </c>
      <c r="E13" s="2"/>
      <c r="G13" s="2"/>
      <c r="I13" s="2"/>
      <c r="K13" s="2"/>
    </row>
    <row r="14" spans="1:11" ht="12.75">
      <c r="A14" s="1" t="s">
        <v>18</v>
      </c>
      <c r="B14" s="1">
        <v>1</v>
      </c>
      <c r="E14" s="2"/>
      <c r="G14" s="2"/>
      <c r="I14" s="2"/>
      <c r="K14" s="2"/>
    </row>
    <row r="15" spans="5:11" ht="12.75">
      <c r="E15" s="2"/>
      <c r="G15" s="2"/>
      <c r="I15" s="2"/>
      <c r="K15" s="2"/>
    </row>
    <row r="16" spans="5:9" ht="12.75">
      <c r="E16" s="2"/>
      <c r="G16" s="2"/>
      <c r="I16" s="2"/>
    </row>
    <row r="17" spans="1:11" s="23" customFormat="1" ht="12.75">
      <c r="A17" s="21" t="s">
        <v>107</v>
      </c>
      <c r="B17" s="21"/>
      <c r="C17" s="22"/>
      <c r="D17" s="21"/>
      <c r="E17" s="22"/>
      <c r="F17" s="21"/>
      <c r="G17" s="22"/>
      <c r="H17" s="21"/>
      <c r="I17" s="22"/>
      <c r="J17" s="21"/>
      <c r="K17" s="22"/>
    </row>
    <row r="18" spans="1:12" ht="12.75">
      <c r="A18" s="1" t="s">
        <v>13</v>
      </c>
      <c r="B18" s="11">
        <v>1</v>
      </c>
      <c r="C18" s="12">
        <f>B18/J18*100</f>
        <v>0.9433962264150944</v>
      </c>
      <c r="D18" s="11">
        <v>27</v>
      </c>
      <c r="E18" s="12">
        <f>D18/J18*100</f>
        <v>25.471698113207548</v>
      </c>
      <c r="F18" s="11">
        <v>47</v>
      </c>
      <c r="G18" s="12">
        <v>45.6</v>
      </c>
      <c r="H18" s="11">
        <v>31</v>
      </c>
      <c r="I18" s="12">
        <v>30.1</v>
      </c>
      <c r="J18" s="11">
        <f>B18+D18+F18+H18</f>
        <v>106</v>
      </c>
      <c r="K18" s="12">
        <f>L18/J18</f>
        <v>15.047169811320755</v>
      </c>
      <c r="L18" s="1">
        <f>B18*$B$3+D18*$D$3+F18*$F$3+H18*$H$3</f>
        <v>1595</v>
      </c>
    </row>
    <row r="19" spans="1:12" ht="12.75">
      <c r="A19" s="1" t="s">
        <v>14</v>
      </c>
      <c r="B19" s="11">
        <v>1</v>
      </c>
      <c r="C19" s="12">
        <f>B19/J19*100</f>
        <v>0.9433962264150944</v>
      </c>
      <c r="D19" s="11">
        <v>52</v>
      </c>
      <c r="E19" s="12">
        <f>D19/J19*100</f>
        <v>49.056603773584904</v>
      </c>
      <c r="F19" s="11">
        <v>42</v>
      </c>
      <c r="G19" s="12">
        <v>40.8</v>
      </c>
      <c r="H19" s="11">
        <v>11</v>
      </c>
      <c r="I19" s="12">
        <v>10.7</v>
      </c>
      <c r="J19" s="11">
        <f>B19+D19+F19+H19</f>
        <v>106</v>
      </c>
      <c r="K19" s="12">
        <f>L19/J19</f>
        <v>12.924528301886792</v>
      </c>
      <c r="L19" s="1">
        <f>B19*$B$3+D19*$D$3+F19*$F$3+H19*$H$3</f>
        <v>1370</v>
      </c>
    </row>
    <row r="20" spans="1:12" ht="12.75">
      <c r="A20" s="1" t="s">
        <v>15</v>
      </c>
      <c r="B20" s="11">
        <v>1</v>
      </c>
      <c r="C20" s="12">
        <f>B20/J20*100</f>
        <v>0.9433962264150944</v>
      </c>
      <c r="D20" s="11">
        <v>34</v>
      </c>
      <c r="E20" s="12">
        <f>D20/J20*100</f>
        <v>32.075471698113205</v>
      </c>
      <c r="F20" s="11">
        <v>49</v>
      </c>
      <c r="G20" s="12">
        <v>47.6</v>
      </c>
      <c r="H20" s="11">
        <v>22</v>
      </c>
      <c r="I20" s="12">
        <v>21.4</v>
      </c>
      <c r="J20" s="11">
        <f>B20+D20+F20+H20</f>
        <v>106</v>
      </c>
      <c r="K20" s="12">
        <f>L20/J20</f>
        <v>14.29245283018868</v>
      </c>
      <c r="L20" s="1">
        <f>B20*$B$3+D20*$D$3+F20*$F$3+H20*$H$3</f>
        <v>1515</v>
      </c>
    </row>
    <row r="21" spans="1:12" ht="12.75">
      <c r="A21" s="1" t="s">
        <v>16</v>
      </c>
      <c r="E21" s="2"/>
      <c r="G21" s="2"/>
      <c r="I21" s="2"/>
      <c r="K21" s="2"/>
      <c r="L21" s="1">
        <f>B21*$B$3+D21*$D$3+F21*$F$3+H21*$H$3</f>
        <v>0</v>
      </c>
    </row>
    <row r="22" spans="1:12" ht="12.75">
      <c r="A22" s="21" t="s">
        <v>42</v>
      </c>
      <c r="B22" s="13">
        <f>SUM(B18:B21)</f>
        <v>3</v>
      </c>
      <c r="C22" s="22">
        <f>B22/J22*100</f>
        <v>0.9433962264150944</v>
      </c>
      <c r="D22" s="13">
        <f>SUM(D18:D21)</f>
        <v>113</v>
      </c>
      <c r="E22" s="22">
        <f>D22/J22*100</f>
        <v>35.53459119496855</v>
      </c>
      <c r="F22" s="13">
        <f>SUM(F18:F21)</f>
        <v>138</v>
      </c>
      <c r="G22" s="22">
        <f>F22/J22*100</f>
        <v>43.39622641509434</v>
      </c>
      <c r="H22" s="13">
        <f>SUM(H18:H21)</f>
        <v>64</v>
      </c>
      <c r="I22" s="22">
        <f>H22/J22*100</f>
        <v>20.125786163522015</v>
      </c>
      <c r="J22" s="13">
        <f>SUM(J18:J21)</f>
        <v>318</v>
      </c>
      <c r="K22" s="22">
        <f>L22/J22</f>
        <v>14.08805031446541</v>
      </c>
      <c r="L22" s="1">
        <f>SUM(L18:L21)</f>
        <v>4480</v>
      </c>
    </row>
    <row r="23" spans="1:11" s="21" customFormat="1" ht="12.75">
      <c r="A23" s="21" t="s">
        <v>32</v>
      </c>
      <c r="B23" s="21">
        <f>'Alla betyg'!B59</f>
        <v>53</v>
      </c>
      <c r="C23" s="22">
        <f>'Alla betyg'!C59</f>
        <v>2.9926595143986447</v>
      </c>
      <c r="D23" s="21">
        <f>'Alla betyg'!D59</f>
        <v>648</v>
      </c>
      <c r="E23" s="22">
        <f>'Alla betyg'!E59</f>
        <v>36.58949745906268</v>
      </c>
      <c r="F23" s="21">
        <f>'Alla betyg'!F59</f>
        <v>713</v>
      </c>
      <c r="G23" s="22">
        <f>'Alla betyg'!G59</f>
        <v>40.25974025974026</v>
      </c>
      <c r="H23" s="21">
        <f>'Alla betyg'!H59</f>
        <v>357</v>
      </c>
      <c r="I23" s="22">
        <f>'Alla betyg'!I59</f>
        <v>20.158102766798418</v>
      </c>
      <c r="J23" s="13">
        <f>'Alla betyg'!J59</f>
        <v>1771</v>
      </c>
      <c r="K23" s="22">
        <f>'Alla betyg'!K59</f>
        <v>13.729531338226991</v>
      </c>
    </row>
    <row r="24" spans="1:11" ht="12.75">
      <c r="A24" s="1" t="s">
        <v>17</v>
      </c>
      <c r="B24" s="1">
        <v>1</v>
      </c>
      <c r="E24" s="2"/>
      <c r="G24" s="2"/>
      <c r="I24" s="2"/>
      <c r="K24" s="2"/>
    </row>
    <row r="25" spans="1:11" ht="12.75">
      <c r="A25" s="1" t="s">
        <v>18</v>
      </c>
      <c r="E25" s="2"/>
      <c r="G25" s="2"/>
      <c r="I25" s="2"/>
      <c r="K25" s="2"/>
    </row>
    <row r="26" spans="5:11" ht="12.75">
      <c r="E26" s="2"/>
      <c r="G26" s="2"/>
      <c r="I26" s="2"/>
      <c r="K26" s="2"/>
    </row>
    <row r="27" spans="5:9" ht="12.75">
      <c r="E27" s="2"/>
      <c r="G27" s="2"/>
      <c r="I27" s="2"/>
    </row>
    <row r="28" spans="1:11" s="23" customFormat="1" ht="12.75">
      <c r="A28" s="21" t="s">
        <v>6</v>
      </c>
      <c r="B28" s="21"/>
      <c r="C28" s="22"/>
      <c r="D28" s="21"/>
      <c r="E28" s="22"/>
      <c r="F28" s="21"/>
      <c r="G28" s="22"/>
      <c r="H28" s="21"/>
      <c r="I28" s="22"/>
      <c r="J28" s="21"/>
      <c r="K28" s="22"/>
    </row>
    <row r="29" spans="1:12" ht="12.75">
      <c r="A29" s="1" t="s">
        <v>13</v>
      </c>
      <c r="B29" s="11">
        <v>12</v>
      </c>
      <c r="C29" s="12">
        <v>7.1</v>
      </c>
      <c r="D29" s="11">
        <v>53</v>
      </c>
      <c r="E29" s="12">
        <v>31.4</v>
      </c>
      <c r="F29" s="11">
        <v>67</v>
      </c>
      <c r="G29" s="12">
        <v>39.6</v>
      </c>
      <c r="H29" s="11">
        <v>37</v>
      </c>
      <c r="I29" s="12">
        <v>21.9</v>
      </c>
      <c r="J29" s="11">
        <v>169</v>
      </c>
      <c r="K29" s="12">
        <v>13.46</v>
      </c>
      <c r="L29" s="1">
        <f>B29*$B$3+D29*$D$3+F29*$F$3+H29*$H$3</f>
        <v>2275</v>
      </c>
    </row>
    <row r="30" spans="1:12" ht="12.75">
      <c r="A30" s="1" t="s">
        <v>14</v>
      </c>
      <c r="B30" s="11">
        <v>8</v>
      </c>
      <c r="C30" s="12">
        <v>4.7</v>
      </c>
      <c r="D30" s="11">
        <v>76</v>
      </c>
      <c r="E30" s="12">
        <v>45</v>
      </c>
      <c r="F30" s="11">
        <v>57</v>
      </c>
      <c r="G30" s="12">
        <v>33.7</v>
      </c>
      <c r="H30" s="11">
        <v>28</v>
      </c>
      <c r="I30" s="12">
        <v>16.6</v>
      </c>
      <c r="J30" s="11">
        <v>169</v>
      </c>
      <c r="K30" s="12">
        <v>12.87</v>
      </c>
      <c r="L30" s="1">
        <f>B30*$B$3+D30*$D$3+F30*$F$3+H30*$H$3</f>
        <v>2175</v>
      </c>
    </row>
    <row r="31" spans="1:12" ht="12.75">
      <c r="A31" s="1" t="s">
        <v>15</v>
      </c>
      <c r="B31" s="11">
        <v>7</v>
      </c>
      <c r="C31" s="12">
        <v>4.3</v>
      </c>
      <c r="D31" s="11">
        <v>54</v>
      </c>
      <c r="E31" s="12">
        <v>33.1</v>
      </c>
      <c r="F31" s="11">
        <v>76</v>
      </c>
      <c r="G31" s="12">
        <v>46.6</v>
      </c>
      <c r="H31" s="11">
        <v>26</v>
      </c>
      <c r="I31" s="12">
        <v>16</v>
      </c>
      <c r="J31" s="11">
        <v>163</v>
      </c>
      <c r="K31" s="12">
        <v>13.5</v>
      </c>
      <c r="L31" s="1">
        <f>B31*$B$3+D31*$D$3+F31*$F$3+H31*$H$3</f>
        <v>2200</v>
      </c>
    </row>
    <row r="32" spans="1:12" ht="12.75">
      <c r="A32" s="1" t="s">
        <v>16</v>
      </c>
      <c r="B32" s="11"/>
      <c r="C32" s="12"/>
      <c r="D32" s="11">
        <v>7</v>
      </c>
      <c r="E32" s="12">
        <v>77.8</v>
      </c>
      <c r="F32" s="11">
        <v>2</v>
      </c>
      <c r="G32" s="12">
        <v>22.2</v>
      </c>
      <c r="H32" s="11"/>
      <c r="I32" s="12"/>
      <c r="J32" s="11">
        <v>9</v>
      </c>
      <c r="K32" s="12">
        <v>11.11</v>
      </c>
      <c r="L32" s="1">
        <f>B32*$B$3+D32*$D$3+F32*$F$3+H32*$H$3</f>
        <v>100</v>
      </c>
    </row>
    <row r="33" spans="1:12" ht="12.75">
      <c r="A33" s="21" t="s">
        <v>42</v>
      </c>
      <c r="B33" s="13">
        <f>SUM(B29:B32)</f>
        <v>27</v>
      </c>
      <c r="C33" s="22">
        <f>B33/J33*100</f>
        <v>5.294117647058823</v>
      </c>
      <c r="D33" s="13">
        <f>SUM(D29:D32)</f>
        <v>190</v>
      </c>
      <c r="E33" s="22">
        <f>D33/J33*100</f>
        <v>37.254901960784316</v>
      </c>
      <c r="F33" s="13">
        <f>SUM(F29:F32)</f>
        <v>202</v>
      </c>
      <c r="G33" s="22">
        <f>F33/J33*100</f>
        <v>39.6078431372549</v>
      </c>
      <c r="H33" s="13">
        <f>SUM(H29:H32)</f>
        <v>91</v>
      </c>
      <c r="I33" s="22">
        <f>H33/J33*100</f>
        <v>17.84313725490196</v>
      </c>
      <c r="J33" s="13">
        <f>SUM(J29:J32)</f>
        <v>510</v>
      </c>
      <c r="K33" s="22">
        <f>L33/J33</f>
        <v>13.235294117647058</v>
      </c>
      <c r="L33" s="1">
        <f>SUM(L29:L32)</f>
        <v>6750</v>
      </c>
    </row>
    <row r="34" spans="1:11" s="21" customFormat="1" ht="12.75">
      <c r="A34" s="21" t="s">
        <v>33</v>
      </c>
      <c r="B34" s="21">
        <f>'Alla betyg'!B94</f>
        <v>131</v>
      </c>
      <c r="C34" s="22">
        <f>'Alla betyg'!C94</f>
        <v>5.959963603275705</v>
      </c>
      <c r="D34" s="21">
        <f>'Alla betyg'!D94</f>
        <v>726</v>
      </c>
      <c r="E34" s="22">
        <f>'Alla betyg'!E94</f>
        <v>33.03002729754322</v>
      </c>
      <c r="F34" s="21">
        <f>'Alla betyg'!F94</f>
        <v>903</v>
      </c>
      <c r="G34" s="22">
        <f>'Alla betyg'!G94</f>
        <v>41.082802547770704</v>
      </c>
      <c r="H34" s="21">
        <f>'Alla betyg'!H94</f>
        <v>438</v>
      </c>
      <c r="I34" s="22">
        <f>'Alla betyg'!I94</f>
        <v>19.92720655141037</v>
      </c>
      <c r="J34" s="13">
        <f>'Alla betyg'!J94</f>
        <v>2198</v>
      </c>
      <c r="K34" s="22">
        <f>'Alla betyg'!K94</f>
        <v>13.450864422202002</v>
      </c>
    </row>
    <row r="35" spans="1:11" ht="12.75">
      <c r="A35" s="1" t="s">
        <v>17</v>
      </c>
      <c r="B35" s="1">
        <v>14</v>
      </c>
      <c r="E35" s="2"/>
      <c r="G35" s="2"/>
      <c r="I35" s="2"/>
      <c r="K35" s="2"/>
    </row>
    <row r="36" spans="1:11" ht="12.75">
      <c r="A36" s="1" t="s">
        <v>18</v>
      </c>
      <c r="E36" s="2"/>
      <c r="G36" s="2"/>
      <c r="I36" s="2"/>
      <c r="K36" s="2"/>
    </row>
    <row r="37" spans="5:11" ht="12.75">
      <c r="E37" s="2"/>
      <c r="G37" s="2"/>
      <c r="I37" s="2"/>
      <c r="K37" s="2"/>
    </row>
    <row r="38" spans="5:9" ht="12.75">
      <c r="E38" s="2"/>
      <c r="G38" s="2"/>
      <c r="I38" s="2"/>
    </row>
    <row r="39" spans="1:11" s="23" customFormat="1" ht="12.75">
      <c r="A39" s="21" t="s">
        <v>35</v>
      </c>
      <c r="B39" s="21"/>
      <c r="C39" s="22"/>
      <c r="D39" s="21"/>
      <c r="E39" s="22"/>
      <c r="F39" s="21"/>
      <c r="G39" s="22"/>
      <c r="H39" s="21"/>
      <c r="I39" s="22"/>
      <c r="J39" s="21"/>
      <c r="K39" s="22"/>
    </row>
    <row r="40" spans="1:12" ht="12.75">
      <c r="A40" s="1" t="s">
        <v>13</v>
      </c>
      <c r="B40" s="11">
        <v>3</v>
      </c>
      <c r="C40" s="12">
        <v>4.3</v>
      </c>
      <c r="D40" s="11">
        <v>23</v>
      </c>
      <c r="E40" s="12">
        <v>32.9</v>
      </c>
      <c r="F40" s="11">
        <v>18</v>
      </c>
      <c r="G40" s="12">
        <v>25.7</v>
      </c>
      <c r="H40" s="11">
        <v>26</v>
      </c>
      <c r="I40" s="12">
        <v>37.1</v>
      </c>
      <c r="J40" s="11">
        <v>70</v>
      </c>
      <c r="K40" s="12">
        <v>14.57</v>
      </c>
      <c r="L40" s="1">
        <f>B40*$B$3+D40*$D$3+F40*$F$3+H40*$H$3</f>
        <v>1020</v>
      </c>
    </row>
    <row r="41" spans="1:12" ht="12.75">
      <c r="A41" s="1" t="s">
        <v>14</v>
      </c>
      <c r="B41" s="11">
        <v>7</v>
      </c>
      <c r="C41" s="12">
        <v>10</v>
      </c>
      <c r="D41" s="11">
        <v>33</v>
      </c>
      <c r="E41" s="12">
        <v>47.1</v>
      </c>
      <c r="F41" s="11">
        <v>15</v>
      </c>
      <c r="G41" s="12">
        <v>21.4</v>
      </c>
      <c r="H41" s="11">
        <v>15</v>
      </c>
      <c r="I41" s="12">
        <v>21.4</v>
      </c>
      <c r="J41" s="11">
        <v>70</v>
      </c>
      <c r="K41" s="12">
        <v>12.21</v>
      </c>
      <c r="L41" s="1">
        <f>B41*$B$3+D41*$D$3+F41*$F$3+H41*$H$3</f>
        <v>855</v>
      </c>
    </row>
    <row r="42" spans="1:12" ht="12.75">
      <c r="A42" s="1" t="s">
        <v>15</v>
      </c>
      <c r="B42" s="11">
        <v>2</v>
      </c>
      <c r="C42" s="12">
        <v>3.9</v>
      </c>
      <c r="D42" s="11">
        <v>14</v>
      </c>
      <c r="E42" s="12">
        <v>27.5</v>
      </c>
      <c r="F42" s="11">
        <v>20</v>
      </c>
      <c r="G42" s="12">
        <v>39.2</v>
      </c>
      <c r="H42" s="11">
        <v>15</v>
      </c>
      <c r="I42" s="12">
        <v>29.4</v>
      </c>
      <c r="J42" s="11">
        <v>51</v>
      </c>
      <c r="K42" s="12">
        <v>14.51</v>
      </c>
      <c r="L42" s="1">
        <f>B42*$B$3+D42*$D$3+F42*$F$3+H42*$H$3</f>
        <v>740</v>
      </c>
    </row>
    <row r="43" spans="1:12" ht="12.75">
      <c r="A43" s="1" t="s">
        <v>16</v>
      </c>
      <c r="B43" s="11">
        <v>2</v>
      </c>
      <c r="C43" s="12">
        <v>8.7</v>
      </c>
      <c r="D43" s="11">
        <v>9</v>
      </c>
      <c r="E43" s="12">
        <v>39.1</v>
      </c>
      <c r="F43" s="11">
        <v>7</v>
      </c>
      <c r="G43" s="12">
        <v>30.4</v>
      </c>
      <c r="H43" s="11">
        <v>5</v>
      </c>
      <c r="I43" s="12">
        <v>21.7</v>
      </c>
      <c r="J43" s="11">
        <v>23</v>
      </c>
      <c r="K43" s="12">
        <v>12.83</v>
      </c>
      <c r="L43" s="1">
        <f>B43*$B$3+D43*$D$3+F43*$F$3+H43*$H$3</f>
        <v>295</v>
      </c>
    </row>
    <row r="44" spans="1:12" ht="12.75">
      <c r="A44" s="21" t="s">
        <v>42</v>
      </c>
      <c r="B44" s="13">
        <f>SUM(B40:B43)</f>
        <v>14</v>
      </c>
      <c r="C44" s="22">
        <f>B44/J44*100</f>
        <v>6.5420560747663545</v>
      </c>
      <c r="D44" s="13">
        <f>SUM(D40:D43)</f>
        <v>79</v>
      </c>
      <c r="E44" s="22">
        <f>D44/J44*100</f>
        <v>36.915887850467286</v>
      </c>
      <c r="F44" s="13">
        <f>SUM(F40:F43)</f>
        <v>60</v>
      </c>
      <c r="G44" s="22">
        <f>F44/J44*100</f>
        <v>28.037383177570092</v>
      </c>
      <c r="H44" s="13">
        <f>SUM(H40:H43)</f>
        <v>61</v>
      </c>
      <c r="I44" s="22">
        <f>H44/J44*100</f>
        <v>28.504672897196258</v>
      </c>
      <c r="J44" s="13">
        <f>SUM(J40:J43)</f>
        <v>214</v>
      </c>
      <c r="K44" s="22">
        <f>L44/J44</f>
        <v>13.598130841121495</v>
      </c>
      <c r="L44" s="1">
        <f>SUM(L40:L43)</f>
        <v>2910</v>
      </c>
    </row>
    <row r="45" spans="1:12" s="21" customFormat="1" ht="12.75">
      <c r="A45" s="21" t="s">
        <v>34</v>
      </c>
      <c r="B45" s="21">
        <f>'Alla betyg'!B156</f>
        <v>75</v>
      </c>
      <c r="C45" s="22">
        <f>'Alla betyg'!C156</f>
        <v>6.193228736581338</v>
      </c>
      <c r="D45" s="21">
        <f>'Alla betyg'!D156</f>
        <v>325</v>
      </c>
      <c r="E45" s="22">
        <f>'Alla betyg'!E156</f>
        <v>26.837324525185796</v>
      </c>
      <c r="F45" s="21">
        <f>'Alla betyg'!F156</f>
        <v>442</v>
      </c>
      <c r="G45" s="22">
        <f>'Alla betyg'!G156</f>
        <v>36.498761354252686</v>
      </c>
      <c r="H45" s="21">
        <f>'Alla betyg'!H156</f>
        <v>369</v>
      </c>
      <c r="I45" s="22">
        <f>'Alla betyg'!I156</f>
        <v>30.470685383980182</v>
      </c>
      <c r="J45" s="21">
        <f>'Alla betyg'!J156</f>
        <v>1211</v>
      </c>
      <c r="K45" s="22">
        <f>'Alla betyg'!K156</f>
        <v>14.25268373245252</v>
      </c>
      <c r="L45" s="13">
        <f>'Alla betyg'!L152</f>
        <v>0</v>
      </c>
    </row>
    <row r="46" spans="1:11" ht="12.75">
      <c r="A46" s="1" t="s">
        <v>17</v>
      </c>
      <c r="B46" s="1">
        <v>8</v>
      </c>
      <c r="E46" s="2"/>
      <c r="G46" s="2"/>
      <c r="I46" s="2"/>
      <c r="K46" s="2"/>
    </row>
    <row r="47" spans="1:11" ht="12.75">
      <c r="A47" s="1" t="s">
        <v>18</v>
      </c>
      <c r="B47" s="1">
        <v>1</v>
      </c>
      <c r="E47" s="2"/>
      <c r="G47" s="2"/>
      <c r="I47" s="2"/>
      <c r="K47" s="2"/>
    </row>
    <row r="48" spans="5:11" ht="12.75">
      <c r="E48" s="2"/>
      <c r="G48" s="2"/>
      <c r="I48" s="2"/>
      <c r="K48" s="2"/>
    </row>
    <row r="49" spans="5:9" ht="12.75">
      <c r="E49" s="2"/>
      <c r="G49" s="2"/>
      <c r="I49" s="2"/>
    </row>
    <row r="50" spans="5:9" ht="12.75">
      <c r="E50" s="2"/>
      <c r="G50" s="2"/>
      <c r="I50" s="2"/>
    </row>
    <row r="51" spans="5:9" ht="12.75">
      <c r="E51" s="2"/>
      <c r="G51" s="2"/>
      <c r="I51" s="2"/>
    </row>
    <row r="52" spans="5:9" ht="12.75">
      <c r="E52" s="2"/>
      <c r="G52" s="2"/>
      <c r="I52" s="2"/>
    </row>
    <row r="53" spans="5:9" ht="12.75">
      <c r="E53" s="2"/>
      <c r="G53" s="2"/>
      <c r="I53" s="2"/>
    </row>
    <row r="54" spans="5:9" ht="12.75">
      <c r="E54" s="2"/>
      <c r="G54" s="2"/>
      <c r="I54" s="2"/>
    </row>
    <row r="55" spans="5:9" ht="12.75">
      <c r="E55" s="2"/>
      <c r="G55" s="2"/>
      <c r="I55" s="2"/>
    </row>
    <row r="56" spans="1:11" s="23" customFormat="1" ht="12.75">
      <c r="A56" s="21" t="s">
        <v>7</v>
      </c>
      <c r="B56" s="21"/>
      <c r="C56" s="22"/>
      <c r="D56" s="21"/>
      <c r="E56" s="22"/>
      <c r="F56" s="21"/>
      <c r="G56" s="22"/>
      <c r="H56" s="21"/>
      <c r="I56" s="22"/>
      <c r="J56" s="21"/>
      <c r="K56" s="22"/>
    </row>
    <row r="57" spans="1:12" ht="15" customHeight="1">
      <c r="A57" s="1" t="s">
        <v>13</v>
      </c>
      <c r="B57" s="11">
        <v>3</v>
      </c>
      <c r="C57" s="12">
        <v>2</v>
      </c>
      <c r="D57" s="11">
        <v>51</v>
      </c>
      <c r="E57" s="12">
        <v>34</v>
      </c>
      <c r="F57" s="11">
        <v>66</v>
      </c>
      <c r="G57" s="12">
        <v>44</v>
      </c>
      <c r="H57" s="11">
        <v>30</v>
      </c>
      <c r="I57" s="12">
        <v>20</v>
      </c>
      <c r="J57" s="11">
        <v>150</v>
      </c>
      <c r="K57" s="12">
        <v>14</v>
      </c>
      <c r="L57" s="1">
        <f>B57*$B$3+D57*$D$3+F57*$F$3+H57*$H$3</f>
        <v>2100</v>
      </c>
    </row>
    <row r="58" spans="1:12" ht="12.75">
      <c r="A58" s="1" t="s">
        <v>14</v>
      </c>
      <c r="B58" s="11">
        <v>2</v>
      </c>
      <c r="C58" s="12">
        <v>1.3</v>
      </c>
      <c r="D58" s="11">
        <v>64</v>
      </c>
      <c r="E58" s="12">
        <v>42.7</v>
      </c>
      <c r="F58" s="11">
        <v>58</v>
      </c>
      <c r="G58" s="12">
        <v>38.7</v>
      </c>
      <c r="H58" s="11">
        <v>26</v>
      </c>
      <c r="I58" s="12">
        <v>17.3</v>
      </c>
      <c r="J58" s="11">
        <v>150</v>
      </c>
      <c r="K58" s="12">
        <v>13.53</v>
      </c>
      <c r="L58" s="1">
        <f>B58*$B$3+D58*$D$3+F58*$F$3+H58*$H$3</f>
        <v>2030</v>
      </c>
    </row>
    <row r="59" spans="1:12" ht="12.75">
      <c r="A59" s="1" t="s">
        <v>15</v>
      </c>
      <c r="B59" s="11">
        <v>3</v>
      </c>
      <c r="C59" s="12">
        <v>2</v>
      </c>
      <c r="D59" s="11">
        <v>43</v>
      </c>
      <c r="E59" s="12">
        <v>28.7</v>
      </c>
      <c r="F59" s="11">
        <v>70</v>
      </c>
      <c r="G59" s="12">
        <v>46.7</v>
      </c>
      <c r="H59" s="11">
        <v>34</v>
      </c>
      <c r="I59" s="12">
        <v>22.7</v>
      </c>
      <c r="J59" s="11">
        <v>150</v>
      </c>
      <c r="K59" s="12">
        <v>14.4</v>
      </c>
      <c r="L59" s="1">
        <f>B59*$B$3+D59*$D$3+F59*$F$3+H59*$H$3</f>
        <v>2160</v>
      </c>
    </row>
    <row r="60" spans="1:12" ht="12.75">
      <c r="A60" s="1" t="s">
        <v>16</v>
      </c>
      <c r="B60" s="11"/>
      <c r="C60" s="12"/>
      <c r="D60" s="11">
        <v>1</v>
      </c>
      <c r="E60" s="12">
        <v>50</v>
      </c>
      <c r="F60" s="11">
        <v>1</v>
      </c>
      <c r="G60" s="12">
        <v>50</v>
      </c>
      <c r="H60" s="11"/>
      <c r="I60" s="12"/>
      <c r="J60" s="11">
        <v>2</v>
      </c>
      <c r="K60" s="12">
        <v>12.5</v>
      </c>
      <c r="L60" s="1">
        <f>B60*$B$3+D60*$D$3+F60*$F$3+H60*$H$3</f>
        <v>25</v>
      </c>
    </row>
    <row r="61" spans="1:12" ht="12.75">
      <c r="A61" s="21" t="s">
        <v>42</v>
      </c>
      <c r="B61" s="13">
        <f>SUM(B57:B60)</f>
        <v>8</v>
      </c>
      <c r="C61" s="22">
        <f>B61/J61*100</f>
        <v>1.7699115044247788</v>
      </c>
      <c r="D61" s="13">
        <f>SUM(D57:D60)</f>
        <v>159</v>
      </c>
      <c r="E61" s="22">
        <f>D61/J61*100</f>
        <v>35.176991150442475</v>
      </c>
      <c r="F61" s="13">
        <f>SUM(F57:F60)</f>
        <v>195</v>
      </c>
      <c r="G61" s="22">
        <f>F61/J61*100</f>
        <v>43.141592920353986</v>
      </c>
      <c r="H61" s="13">
        <f>SUM(H57:H60)</f>
        <v>90</v>
      </c>
      <c r="I61" s="22">
        <f>H61/J61*100</f>
        <v>19.911504424778762</v>
      </c>
      <c r="J61" s="13">
        <f>SUM(J57:J60)</f>
        <v>452</v>
      </c>
      <c r="K61" s="22">
        <f>L61/J61</f>
        <v>13.971238938053098</v>
      </c>
      <c r="L61" s="1">
        <f>SUM(L57:L60)</f>
        <v>6315</v>
      </c>
    </row>
    <row r="62" spans="1:11" s="21" customFormat="1" ht="12.75">
      <c r="A62" s="21" t="s">
        <v>36</v>
      </c>
      <c r="B62" s="21">
        <f>'Alla betyg'!B196</f>
        <v>60</v>
      </c>
      <c r="C62" s="22">
        <f>'Alla betyg'!C196</f>
        <v>2.3410066328521264</v>
      </c>
      <c r="D62" s="21">
        <f>'Alla betyg'!D196</f>
        <v>843</v>
      </c>
      <c r="E62" s="22">
        <f>'Alla betyg'!E196</f>
        <v>32.891143191572375</v>
      </c>
      <c r="F62" s="13">
        <f>'Alla betyg'!F196</f>
        <v>1097</v>
      </c>
      <c r="G62" s="22">
        <f>'Alla betyg'!G196</f>
        <v>42.80140460397971</v>
      </c>
      <c r="H62" s="21">
        <f>'Alla betyg'!H196</f>
        <v>563</v>
      </c>
      <c r="I62" s="22">
        <f>'Alla betyg'!I196</f>
        <v>21.966445571595784</v>
      </c>
      <c r="J62" s="13">
        <f>'Alla betyg'!J196</f>
        <v>2563</v>
      </c>
      <c r="K62" s="22">
        <f>'Alla betyg'!K196</f>
        <v>14.102614124073352</v>
      </c>
    </row>
    <row r="63" spans="1:11" ht="12.75">
      <c r="A63" s="1" t="s">
        <v>17</v>
      </c>
      <c r="B63" s="1">
        <v>3</v>
      </c>
      <c r="E63" s="2"/>
      <c r="G63" s="2"/>
      <c r="I63" s="2"/>
      <c r="K63" s="2"/>
    </row>
    <row r="64" spans="1:11" ht="12.75">
      <c r="A64" s="1" t="s">
        <v>18</v>
      </c>
      <c r="B64" s="1">
        <v>1</v>
      </c>
      <c r="E64" s="2"/>
      <c r="G64" s="2"/>
      <c r="I64" s="2"/>
      <c r="K64" s="2"/>
    </row>
    <row r="65" spans="5:9" ht="12.75" customHeight="1">
      <c r="E65" s="2"/>
      <c r="G65" s="2"/>
      <c r="I65" s="2"/>
    </row>
    <row r="66" spans="5:9" ht="12.75" customHeight="1">
      <c r="E66" s="2"/>
      <c r="G66" s="2"/>
      <c r="I66" s="2"/>
    </row>
    <row r="67" spans="1:11" s="23" customFormat="1" ht="12.75">
      <c r="A67" s="21" t="s">
        <v>38</v>
      </c>
      <c r="B67" s="21"/>
      <c r="C67" s="22"/>
      <c r="D67" s="21"/>
      <c r="E67" s="22"/>
      <c r="F67" s="21"/>
      <c r="G67" s="22"/>
      <c r="H67" s="21"/>
      <c r="I67" s="22"/>
      <c r="J67" s="21"/>
      <c r="K67" s="22"/>
    </row>
    <row r="68" spans="1:12" ht="12.75">
      <c r="A68" s="1" t="s">
        <v>13</v>
      </c>
      <c r="B68" s="11">
        <v>4</v>
      </c>
      <c r="C68" s="12">
        <v>3</v>
      </c>
      <c r="D68" s="11">
        <v>28</v>
      </c>
      <c r="E68" s="12">
        <v>21.1</v>
      </c>
      <c r="F68" s="11">
        <v>58</v>
      </c>
      <c r="G68" s="12">
        <v>43.6</v>
      </c>
      <c r="H68" s="11">
        <v>43</v>
      </c>
      <c r="I68" s="12">
        <v>32.3</v>
      </c>
      <c r="J68" s="11">
        <v>133</v>
      </c>
      <c r="K68" s="12">
        <v>15.11</v>
      </c>
      <c r="L68" s="1">
        <f>B68*$B$3+D68*$D$3+F68*$F$3+H68*$H$3</f>
        <v>2010</v>
      </c>
    </row>
    <row r="69" spans="1:12" ht="12.75">
      <c r="A69" s="1" t="s">
        <v>14</v>
      </c>
      <c r="B69" s="11">
        <v>3</v>
      </c>
      <c r="C69" s="12">
        <v>2.3</v>
      </c>
      <c r="D69" s="11">
        <v>55</v>
      </c>
      <c r="E69" s="12">
        <v>41.4</v>
      </c>
      <c r="F69" s="11">
        <v>39</v>
      </c>
      <c r="G69" s="12">
        <v>29.3</v>
      </c>
      <c r="H69" s="11">
        <v>36</v>
      </c>
      <c r="I69" s="12">
        <v>27.1</v>
      </c>
      <c r="J69" s="11">
        <v>133</v>
      </c>
      <c r="K69" s="12">
        <v>13.95</v>
      </c>
      <c r="L69" s="1">
        <f>B69*$B$3+D69*$D$3+F69*$F$3+H69*$H$3</f>
        <v>1855</v>
      </c>
    </row>
    <row r="70" spans="1:12" ht="12.75">
      <c r="A70" s="1" t="s">
        <v>15</v>
      </c>
      <c r="B70" s="11">
        <v>3</v>
      </c>
      <c r="C70" s="12">
        <v>2.3</v>
      </c>
      <c r="D70" s="11">
        <v>34</v>
      </c>
      <c r="E70" s="12">
        <v>25.6</v>
      </c>
      <c r="F70" s="11">
        <v>60</v>
      </c>
      <c r="G70" s="12">
        <v>45.1</v>
      </c>
      <c r="H70" s="11">
        <v>36</v>
      </c>
      <c r="I70" s="12">
        <v>27.1</v>
      </c>
      <c r="J70" s="11">
        <v>133</v>
      </c>
      <c r="K70" s="12">
        <v>14.74</v>
      </c>
      <c r="L70" s="1">
        <f>B70*$B$3+D70*$D$3+F70*$F$3+H70*$H$3</f>
        <v>1960</v>
      </c>
    </row>
    <row r="71" spans="1:12" ht="12.75">
      <c r="A71" s="1" t="s">
        <v>16</v>
      </c>
      <c r="E71" s="2"/>
      <c r="G71" s="2"/>
      <c r="I71" s="2"/>
      <c r="K71" s="2"/>
      <c r="L71" s="1">
        <f>B71*$B$3+D71*$D$3+F71*$F$3+H71*$H$3</f>
        <v>0</v>
      </c>
    </row>
    <row r="72" spans="1:12" ht="12.75">
      <c r="A72" s="21" t="s">
        <v>42</v>
      </c>
      <c r="B72" s="13">
        <f>SUM(B68:B71)</f>
        <v>10</v>
      </c>
      <c r="C72" s="22">
        <f>B72/J72*100</f>
        <v>2.506265664160401</v>
      </c>
      <c r="D72" s="13">
        <f>SUM(D68:D71)</f>
        <v>117</v>
      </c>
      <c r="E72" s="22">
        <f>D72/J72*100</f>
        <v>29.32330827067669</v>
      </c>
      <c r="F72" s="13">
        <f>SUM(F68:F71)</f>
        <v>157</v>
      </c>
      <c r="G72" s="22">
        <f>F72/J72*100</f>
        <v>39.34837092731829</v>
      </c>
      <c r="H72" s="13">
        <f>SUM(H68:H71)</f>
        <v>115</v>
      </c>
      <c r="I72" s="22">
        <f>H72/J72*100</f>
        <v>28.82205513784461</v>
      </c>
      <c r="J72" s="13">
        <f>SUM(J68:J71)</f>
        <v>399</v>
      </c>
      <c r="K72" s="22">
        <f>L72/J72</f>
        <v>14.598997493734336</v>
      </c>
      <c r="L72" s="1">
        <f>SUM(L68:L71)</f>
        <v>5825</v>
      </c>
    </row>
    <row r="73" spans="1:11" s="21" customFormat="1" ht="12.75">
      <c r="A73" s="21" t="s">
        <v>37</v>
      </c>
      <c r="B73" s="21">
        <f>'Alla betyg'!B223</f>
        <v>96</v>
      </c>
      <c r="C73" s="22">
        <f>'Alla betyg'!C78</f>
        <v>1.2</v>
      </c>
      <c r="D73" s="21">
        <f>'Alla betyg'!D223</f>
        <v>584</v>
      </c>
      <c r="E73" s="22">
        <f>'Alla betyg'!E78</f>
        <v>29.6</v>
      </c>
      <c r="F73" s="21">
        <f>'Alla betyg'!F223</f>
        <v>908</v>
      </c>
      <c r="G73" s="22">
        <f>'Alla betyg'!G78</f>
        <v>37.3</v>
      </c>
      <c r="H73" s="21">
        <f>'Alla betyg'!H223</f>
        <v>718</v>
      </c>
      <c r="I73" s="22">
        <f>'Alla betyg'!I78</f>
        <v>32</v>
      </c>
      <c r="J73" s="21">
        <f>'Alla betyg'!J223</f>
        <v>2306</v>
      </c>
      <c r="K73" s="22">
        <f>'Alla betyg'!K223</f>
        <v>14.66608846487424</v>
      </c>
    </row>
    <row r="74" spans="1:11" ht="12.75">
      <c r="A74" s="1" t="s">
        <v>17</v>
      </c>
      <c r="B74" s="1">
        <v>6</v>
      </c>
      <c r="E74" s="2"/>
      <c r="G74" s="2"/>
      <c r="I74" s="2"/>
      <c r="K74" s="2"/>
    </row>
    <row r="75" spans="1:11" ht="12.75">
      <c r="A75" s="1" t="s">
        <v>18</v>
      </c>
      <c r="E75" s="2"/>
      <c r="G75" s="2"/>
      <c r="I75" s="2"/>
      <c r="K75" s="2"/>
    </row>
    <row r="76" spans="5:11" ht="12.75">
      <c r="E76" s="2"/>
      <c r="G76" s="2"/>
      <c r="I76" s="2"/>
      <c r="K76" s="2"/>
    </row>
    <row r="77" spans="5:11" ht="12.75">
      <c r="E77" s="2"/>
      <c r="G77" s="2"/>
      <c r="I77" s="2"/>
      <c r="K77" s="2"/>
    </row>
    <row r="78" spans="1:11" s="23" customFormat="1" ht="12.75">
      <c r="A78" s="21" t="s">
        <v>9</v>
      </c>
      <c r="B78" s="21"/>
      <c r="C78" s="22"/>
      <c r="D78" s="21"/>
      <c r="E78" s="22"/>
      <c r="F78" s="21"/>
      <c r="G78" s="22"/>
      <c r="H78" s="21"/>
      <c r="I78" s="22"/>
      <c r="J78" s="21"/>
      <c r="K78" s="22"/>
    </row>
    <row r="79" spans="1:12" ht="12.75">
      <c r="A79" s="1" t="s">
        <v>13</v>
      </c>
      <c r="B79" s="11">
        <v>3</v>
      </c>
      <c r="C79" s="12">
        <v>3.9</v>
      </c>
      <c r="D79" s="11">
        <v>8</v>
      </c>
      <c r="E79" s="12">
        <v>10.4</v>
      </c>
      <c r="F79" s="11">
        <v>37</v>
      </c>
      <c r="G79" s="12">
        <v>48.1</v>
      </c>
      <c r="H79" s="11">
        <v>29</v>
      </c>
      <c r="I79" s="12">
        <v>37.7</v>
      </c>
      <c r="J79" s="11">
        <v>77</v>
      </c>
      <c r="K79" s="12">
        <v>15.78</v>
      </c>
      <c r="L79" s="1">
        <f>B79*$B$3+D79*$D$3+F79*$F$3+H79*$H$3</f>
        <v>1215</v>
      </c>
    </row>
    <row r="80" spans="1:12" ht="12.75">
      <c r="A80" s="1" t="s">
        <v>14</v>
      </c>
      <c r="B80" s="11">
        <v>2</v>
      </c>
      <c r="C80" s="12">
        <v>2.6</v>
      </c>
      <c r="D80" s="11">
        <v>30</v>
      </c>
      <c r="E80" s="12">
        <v>39</v>
      </c>
      <c r="F80" s="11">
        <v>27</v>
      </c>
      <c r="G80" s="12">
        <v>35.1</v>
      </c>
      <c r="H80" s="11">
        <v>18</v>
      </c>
      <c r="I80" s="12">
        <v>23.4</v>
      </c>
      <c r="J80" s="11">
        <v>77</v>
      </c>
      <c r="K80" s="12">
        <v>13.83</v>
      </c>
      <c r="L80" s="1">
        <f>B80*$B$3+D80*$D$3+F80*$F$3+H80*$H$3</f>
        <v>1065</v>
      </c>
    </row>
    <row r="81" spans="1:12" ht="12.75">
      <c r="A81" s="1" t="s">
        <v>15</v>
      </c>
      <c r="B81" s="11">
        <v>3</v>
      </c>
      <c r="C81" s="12">
        <v>3.9</v>
      </c>
      <c r="D81" s="11">
        <v>19</v>
      </c>
      <c r="E81" s="12">
        <v>24.7</v>
      </c>
      <c r="F81" s="11">
        <v>32</v>
      </c>
      <c r="G81" s="12">
        <v>41.6</v>
      </c>
      <c r="H81" s="11">
        <v>23</v>
      </c>
      <c r="I81" s="12">
        <v>29.9</v>
      </c>
      <c r="J81" s="11">
        <v>77</v>
      </c>
      <c r="K81" s="12">
        <v>14.68</v>
      </c>
      <c r="L81" s="1">
        <f>B81*$B$3+D81*$D$3+F81*$F$3+H81*$H$3</f>
        <v>1130</v>
      </c>
    </row>
    <row r="82" spans="1:12" ht="12.75">
      <c r="A82" s="1" t="s">
        <v>16</v>
      </c>
      <c r="B82" s="11"/>
      <c r="C82" s="12"/>
      <c r="D82" s="11"/>
      <c r="E82" s="12"/>
      <c r="F82" s="11"/>
      <c r="G82" s="12"/>
      <c r="H82" s="11"/>
      <c r="I82" s="12"/>
      <c r="J82" s="11"/>
      <c r="K82" s="12"/>
      <c r="L82" s="1">
        <f>B82*$B$3+D82*$D$3+F82*$F$3+H82*$H$3</f>
        <v>0</v>
      </c>
    </row>
    <row r="83" spans="1:12" ht="12.75">
      <c r="A83" s="21" t="s">
        <v>42</v>
      </c>
      <c r="B83" s="13">
        <f>SUM(B79:B82)</f>
        <v>8</v>
      </c>
      <c r="C83" s="22">
        <f>B83/J83*100</f>
        <v>3.463203463203463</v>
      </c>
      <c r="D83" s="13">
        <f>SUM(D79:D82)</f>
        <v>57</v>
      </c>
      <c r="E83" s="22">
        <f>D83/J83*100</f>
        <v>24.675324675324674</v>
      </c>
      <c r="F83" s="13">
        <f>SUM(F79:F82)</f>
        <v>96</v>
      </c>
      <c r="G83" s="22">
        <f>F83/J83*100</f>
        <v>41.55844155844156</v>
      </c>
      <c r="H83" s="13">
        <f>SUM(H79:H82)</f>
        <v>70</v>
      </c>
      <c r="I83" s="22">
        <f>H83/J83*100</f>
        <v>30.303030303030305</v>
      </c>
      <c r="J83" s="13">
        <f>SUM(J79:J82)</f>
        <v>231</v>
      </c>
      <c r="K83" s="22">
        <f>L83/J83</f>
        <v>14.761904761904763</v>
      </c>
      <c r="L83" s="1">
        <f>SUM(L79:L82)</f>
        <v>3410</v>
      </c>
    </row>
    <row r="84" spans="1:12" s="21" customFormat="1" ht="12.75">
      <c r="A84" s="21" t="s">
        <v>39</v>
      </c>
      <c r="B84" s="21">
        <f>'Alla betyg'!B258</f>
        <v>58</v>
      </c>
      <c r="C84" s="22">
        <f>'Alla betyg'!C258</f>
        <v>5.06993006993007</v>
      </c>
      <c r="D84" s="21">
        <f>'Alla betyg'!D258</f>
        <v>298</v>
      </c>
      <c r="E84" s="22">
        <f>'Alla betyg'!E258</f>
        <v>26.048951048951047</v>
      </c>
      <c r="F84" s="21">
        <f>'Alla betyg'!F258</f>
        <v>410</v>
      </c>
      <c r="G84" s="22">
        <f>'Alla betyg'!G258</f>
        <v>35.83916083916084</v>
      </c>
      <c r="H84" s="21">
        <f>'Alla betyg'!H258</f>
        <v>378</v>
      </c>
      <c r="I84" s="22">
        <f>'Alla betyg'!I258</f>
        <v>33.04195804195804</v>
      </c>
      <c r="J84" s="21">
        <f>'Alla betyg'!J258</f>
        <v>1144</v>
      </c>
      <c r="K84" s="22">
        <f>'Alla betyg'!K258</f>
        <v>14.589160839160838</v>
      </c>
      <c r="L84" s="13">
        <f>'Alla betyg'!L252</f>
        <v>0</v>
      </c>
    </row>
    <row r="85" spans="1:11" ht="12.75">
      <c r="A85" s="1" t="s">
        <v>17</v>
      </c>
      <c r="B85" s="1">
        <v>3</v>
      </c>
      <c r="E85" s="2"/>
      <c r="G85" s="2"/>
      <c r="I85" s="2"/>
      <c r="K85" s="2"/>
    </row>
    <row r="86" spans="1:11" ht="12.75">
      <c r="A86" s="1" t="s">
        <v>18</v>
      </c>
      <c r="E86" s="2"/>
      <c r="G86" s="2"/>
      <c r="I86" s="2"/>
      <c r="K86" s="2"/>
    </row>
    <row r="87" spans="5:11" ht="12.75">
      <c r="E87" s="2"/>
      <c r="G87" s="2"/>
      <c r="I87" s="2"/>
      <c r="K87" s="2"/>
    </row>
    <row r="88" spans="5:9" ht="12.75">
      <c r="E88" s="2"/>
      <c r="G88" s="2"/>
      <c r="I88" s="2"/>
    </row>
    <row r="89" spans="1:11" s="23" customFormat="1" ht="12.75">
      <c r="A89" s="21" t="s">
        <v>10</v>
      </c>
      <c r="B89" s="21"/>
      <c r="C89" s="22"/>
      <c r="D89" s="21"/>
      <c r="E89" s="22"/>
      <c r="F89" s="21"/>
      <c r="G89" s="22"/>
      <c r="H89" s="21"/>
      <c r="I89" s="22"/>
      <c r="J89" s="21"/>
      <c r="K89" s="22"/>
    </row>
    <row r="90" spans="1:12" ht="12.75">
      <c r="A90" s="1" t="s">
        <v>13</v>
      </c>
      <c r="B90" s="11">
        <v>6</v>
      </c>
      <c r="C90" s="12">
        <v>5.9</v>
      </c>
      <c r="D90" s="11">
        <v>45</v>
      </c>
      <c r="E90" s="12">
        <v>44.1</v>
      </c>
      <c r="F90" s="11">
        <v>34</v>
      </c>
      <c r="G90" s="12">
        <v>33.3</v>
      </c>
      <c r="H90" s="11">
        <v>17</v>
      </c>
      <c r="I90" s="12">
        <v>16.7</v>
      </c>
      <c r="J90" s="11">
        <v>102</v>
      </c>
      <c r="K90" s="12">
        <v>12.75</v>
      </c>
      <c r="L90" s="1">
        <f>B90*$B$3+D90*$D$3+F90*$F$3+H90*$H$3</f>
        <v>1300</v>
      </c>
    </row>
    <row r="91" spans="1:12" ht="12.75">
      <c r="A91" s="1" t="s">
        <v>14</v>
      </c>
      <c r="B91" s="11">
        <v>5</v>
      </c>
      <c r="C91" s="12">
        <v>4.9</v>
      </c>
      <c r="D91" s="11">
        <v>58</v>
      </c>
      <c r="E91" s="12">
        <v>56.9</v>
      </c>
      <c r="F91" s="11">
        <v>28</v>
      </c>
      <c r="G91" s="12">
        <v>27.5</v>
      </c>
      <c r="H91" s="11">
        <v>11</v>
      </c>
      <c r="I91" s="12">
        <v>10.8</v>
      </c>
      <c r="J91" s="11">
        <v>102</v>
      </c>
      <c r="K91" s="12">
        <v>11.96</v>
      </c>
      <c r="L91" s="1">
        <f>B91*$B$3+D91*$D$3+F91*$F$3+H91*$H$3</f>
        <v>1220</v>
      </c>
    </row>
    <row r="92" spans="1:12" ht="12.75">
      <c r="A92" s="1" t="s">
        <v>15</v>
      </c>
      <c r="B92" s="11">
        <v>5</v>
      </c>
      <c r="C92" s="12">
        <v>5</v>
      </c>
      <c r="D92" s="11">
        <v>52</v>
      </c>
      <c r="E92" s="12">
        <v>52</v>
      </c>
      <c r="F92" s="11">
        <v>33</v>
      </c>
      <c r="G92" s="12">
        <v>33</v>
      </c>
      <c r="H92" s="11">
        <v>10</v>
      </c>
      <c r="I92" s="12">
        <v>10</v>
      </c>
      <c r="J92" s="11">
        <v>100</v>
      </c>
      <c r="K92" s="12">
        <v>12.15</v>
      </c>
      <c r="L92" s="1">
        <f>B92*$B$3+D92*$D$3+F92*$F$3+H92*$H$3</f>
        <v>1215</v>
      </c>
    </row>
    <row r="93" spans="1:12" ht="12.75">
      <c r="A93" s="1" t="s">
        <v>16</v>
      </c>
      <c r="B93" s="11"/>
      <c r="C93" s="12"/>
      <c r="D93" s="11">
        <v>3</v>
      </c>
      <c r="E93" s="12">
        <v>60</v>
      </c>
      <c r="F93" s="11">
        <v>1</v>
      </c>
      <c r="G93" s="12">
        <v>20</v>
      </c>
      <c r="H93" s="11">
        <v>1</v>
      </c>
      <c r="I93" s="12">
        <v>20</v>
      </c>
      <c r="J93" s="11">
        <v>5</v>
      </c>
      <c r="K93" s="12">
        <v>13</v>
      </c>
      <c r="L93" s="1">
        <f>B93*$B$3+D93*$D$3+F93*$F$3+H93*$H$3</f>
        <v>65</v>
      </c>
    </row>
    <row r="94" spans="1:12" ht="12.75">
      <c r="A94" s="21" t="s">
        <v>42</v>
      </c>
      <c r="B94" s="13">
        <f>SUM(B90:B93)</f>
        <v>16</v>
      </c>
      <c r="C94" s="22">
        <f>B94/J94*100</f>
        <v>5.177993527508091</v>
      </c>
      <c r="D94" s="13">
        <f>SUM(D90:D93)</f>
        <v>158</v>
      </c>
      <c r="E94" s="22">
        <f>D94/J94*100</f>
        <v>51.1326860841424</v>
      </c>
      <c r="F94" s="13">
        <f>SUM(F90:F93)</f>
        <v>96</v>
      </c>
      <c r="G94" s="22">
        <f>F94/J94*100</f>
        <v>31.06796116504854</v>
      </c>
      <c r="H94" s="13">
        <f>SUM(H90:H93)</f>
        <v>39</v>
      </c>
      <c r="I94" s="22">
        <f>H94/J94*100</f>
        <v>12.62135922330097</v>
      </c>
      <c r="J94" s="13">
        <f>SUM(J90:J93)</f>
        <v>309</v>
      </c>
      <c r="K94" s="22">
        <f>L94/J94</f>
        <v>12.297734627831716</v>
      </c>
      <c r="L94" s="1">
        <f>SUM(L90:L93)</f>
        <v>3800</v>
      </c>
    </row>
    <row r="95" spans="1:11" s="21" customFormat="1" ht="12.75">
      <c r="A95" s="21" t="s">
        <v>40</v>
      </c>
      <c r="B95" s="21">
        <f>'Alla betyg'!B319</f>
        <v>98</v>
      </c>
      <c r="C95" s="22">
        <f>'Alla betyg'!C319</f>
        <v>5.109489051094891</v>
      </c>
      <c r="D95" s="21">
        <f>'Alla betyg'!D319</f>
        <v>798</v>
      </c>
      <c r="E95" s="22">
        <f>'Alla betyg'!E319</f>
        <v>41.605839416058394</v>
      </c>
      <c r="F95" s="21">
        <f>'Alla betyg'!F319</f>
        <v>779</v>
      </c>
      <c r="G95" s="22">
        <f>'Alla betyg'!G319</f>
        <v>40.61522419186653</v>
      </c>
      <c r="H95" s="21">
        <f>'Alla betyg'!H319</f>
        <v>243</v>
      </c>
      <c r="I95" s="22">
        <f>'Alla betyg'!I319</f>
        <v>12.669447340980188</v>
      </c>
      <c r="J95" s="13">
        <f>'Alla betyg'!J319</f>
        <v>1918</v>
      </c>
      <c r="K95" s="22">
        <f>'Alla betyg'!K319</f>
        <v>12.786757038581856</v>
      </c>
    </row>
    <row r="96" spans="1:9" ht="12.75">
      <c r="A96" s="1" t="s">
        <v>17</v>
      </c>
      <c r="B96" s="1">
        <v>9</v>
      </c>
      <c r="E96" s="2"/>
      <c r="G96" s="2"/>
      <c r="I96" s="2"/>
    </row>
    <row r="97" spans="1:9" ht="12.75">
      <c r="A97" s="1" t="s">
        <v>18</v>
      </c>
      <c r="B97" s="1">
        <v>2</v>
      </c>
      <c r="E97" s="2"/>
      <c r="G97" s="2"/>
      <c r="I97" s="2"/>
    </row>
    <row r="98" spans="5:9" ht="12.75">
      <c r="E98" s="2"/>
      <c r="G98" s="2"/>
      <c r="I98" s="2"/>
    </row>
    <row r="99" spans="5:9" ht="12.75">
      <c r="E99" s="2"/>
      <c r="G99" s="2"/>
      <c r="I99" s="2"/>
    </row>
    <row r="100" spans="1:11" s="23" customFormat="1" ht="12.75">
      <c r="A100" s="21" t="s">
        <v>110</v>
      </c>
      <c r="B100" s="21"/>
      <c r="C100" s="22"/>
      <c r="D100" s="21"/>
      <c r="E100" s="22"/>
      <c r="F100" s="21"/>
      <c r="G100" s="22"/>
      <c r="H100" s="21"/>
      <c r="I100" s="22"/>
      <c r="J100" s="21"/>
      <c r="K100" s="22"/>
    </row>
    <row r="101" spans="1:12" ht="12.75">
      <c r="A101" s="1" t="s">
        <v>13</v>
      </c>
      <c r="B101" s="11">
        <f>B7+B18+B29+B40+B57+B68+B79+B90</f>
        <v>34</v>
      </c>
      <c r="C101" s="2">
        <f>B101/J101*100</f>
        <v>4.146341463414634</v>
      </c>
      <c r="D101" s="11">
        <f>D7+D18+D29+D40+D57+D68+D79+D90</f>
        <v>241</v>
      </c>
      <c r="E101" s="2">
        <f>D101/J101*100</f>
        <v>29.39024390243902</v>
      </c>
      <c r="F101" s="11">
        <f>F7+F18+F29+F40+F57+F68+F79+F90</f>
        <v>332</v>
      </c>
      <c r="G101" s="2">
        <f>F101/J101*100</f>
        <v>40.487804878048784</v>
      </c>
      <c r="H101" s="11">
        <f>H7+H18+H29+H40+H57+H68+H79+H90</f>
        <v>213</v>
      </c>
      <c r="I101" s="2">
        <f>H101/J101*100</f>
        <v>25.975609756097562</v>
      </c>
      <c r="J101" s="11">
        <f>J7+J18+J29+J40+J57+J68+J79+J90</f>
        <v>820</v>
      </c>
      <c r="K101" s="2">
        <f>L101/J101</f>
        <v>14.207317073170731</v>
      </c>
      <c r="L101" s="1">
        <f>B101*$B$3+D101*$D$3+F101*$F$3+H101*$H$3</f>
        <v>11650</v>
      </c>
    </row>
    <row r="102" spans="1:12" ht="12.75">
      <c r="A102" s="1" t="s">
        <v>14</v>
      </c>
      <c r="B102" s="11">
        <f>B8+B19+B30+B41+B58+B69+B80+B91</f>
        <v>29</v>
      </c>
      <c r="C102" s="2">
        <f>B102/J102*100</f>
        <v>3.536585365853658</v>
      </c>
      <c r="D102" s="11">
        <f>D8+D19+D30+D41+D58+D69+D80+D91</f>
        <v>376</v>
      </c>
      <c r="E102" s="2">
        <f>D102/J102*100</f>
        <v>45.85365853658537</v>
      </c>
      <c r="F102" s="11">
        <f>F8+F19+F30+F41+F58+F69+F80+F91</f>
        <v>269</v>
      </c>
      <c r="G102" s="2">
        <f>F102/J102*100</f>
        <v>32.80487804878049</v>
      </c>
      <c r="H102" s="11">
        <f>H8+H19+H30+H41+H58+H69+H80+H91</f>
        <v>146</v>
      </c>
      <c r="I102" s="2">
        <f>H102/J102*100</f>
        <v>17.804878048780488</v>
      </c>
      <c r="J102" s="11">
        <f>J8+J19+J30+J41+J58+J69+J80+J91</f>
        <v>820</v>
      </c>
      <c r="K102" s="2">
        <f>L102/J102</f>
        <v>13.067073170731707</v>
      </c>
      <c r="L102" s="1">
        <f>B102*$B$3+D102*$D$3+F102*$F$3+H102*$H$3</f>
        <v>10715</v>
      </c>
    </row>
    <row r="103" spans="1:12" ht="12.75">
      <c r="A103" s="1" t="s">
        <v>15</v>
      </c>
      <c r="B103" s="11">
        <f>B9+B20+B31+B42+B59+B70+B81+B92</f>
        <v>25</v>
      </c>
      <c r="C103" s="2">
        <f>B103/J103*100</f>
        <v>3.1645569620253164</v>
      </c>
      <c r="D103" s="11">
        <f>D9+D20+D31+D42+D59+D70+D81+D92</f>
        <v>255</v>
      </c>
      <c r="E103" s="2">
        <f>D103/J103*100</f>
        <v>32.278481012658226</v>
      </c>
      <c r="F103" s="11">
        <f>F9+F20+F31+F42+F59+F70+F81+F92</f>
        <v>343</v>
      </c>
      <c r="G103" s="2">
        <f>F103/J103*100</f>
        <v>43.41772151898734</v>
      </c>
      <c r="H103" s="11">
        <f>H9+H20+H31+H42+H59+H70+H81+H92</f>
        <v>167</v>
      </c>
      <c r="I103" s="2">
        <f>H103/J103*100</f>
        <v>21.139240506329113</v>
      </c>
      <c r="J103" s="11">
        <f>J9+J20+J31+J42+J59+J70+J81+J92</f>
        <v>790</v>
      </c>
      <c r="K103" s="2">
        <f>L103/J103</f>
        <v>13.968354430379748</v>
      </c>
      <c r="L103" s="1">
        <f>B103*$B$3+D103*$D$3+F103*$F$3+H103*$H$3</f>
        <v>11035</v>
      </c>
    </row>
    <row r="104" spans="1:12" ht="12.75">
      <c r="A104" s="1" t="s">
        <v>16</v>
      </c>
      <c r="B104" s="11">
        <f>B10+B21+B32+B43+B60+B71+B82+B93</f>
        <v>2</v>
      </c>
      <c r="C104" s="2">
        <f>B104/J104*100</f>
        <v>4.545454545454546</v>
      </c>
      <c r="D104" s="11">
        <f>D10+D21+D32+D43+D60+D71+D82+D93</f>
        <v>23</v>
      </c>
      <c r="E104" s="2">
        <f>D104/J104*100</f>
        <v>52.27272727272727</v>
      </c>
      <c r="F104" s="11">
        <f>F10+F21+F32+F43+F60+F71+F82+F93</f>
        <v>13</v>
      </c>
      <c r="G104" s="2">
        <f>F104/J104*100</f>
        <v>29.545454545454547</v>
      </c>
      <c r="H104" s="11">
        <f>H10+H21+H32+H43+H60+H71+H82+H93</f>
        <v>6</v>
      </c>
      <c r="I104" s="2">
        <f>H104/J104*100</f>
        <v>13.636363636363635</v>
      </c>
      <c r="J104" s="11">
        <f>J10+J21+J32+J43+J60+J71+J82+J93</f>
        <v>44</v>
      </c>
      <c r="K104" s="2">
        <f>L104/J104</f>
        <v>12.386363636363637</v>
      </c>
      <c r="L104" s="1">
        <f>B104*$B$3+D104*$D$3+F104*$F$3+H104*$H$3</f>
        <v>545</v>
      </c>
    </row>
    <row r="105" spans="1:12" ht="12.75">
      <c r="A105" s="21" t="s">
        <v>42</v>
      </c>
      <c r="B105" s="13">
        <f>SUM(B101:B104)</f>
        <v>90</v>
      </c>
      <c r="C105" s="22">
        <f>B105/J105*100</f>
        <v>3.637833468067906</v>
      </c>
      <c r="D105" s="13">
        <f>SUM(D101:D104)</f>
        <v>895</v>
      </c>
      <c r="E105" s="22">
        <f>D105/J105*100</f>
        <v>36.176232821341955</v>
      </c>
      <c r="F105" s="13">
        <f>SUM(F101:F104)</f>
        <v>957</v>
      </c>
      <c r="G105" s="22">
        <f>F105/J105*100</f>
        <v>38.68229587712207</v>
      </c>
      <c r="H105" s="13">
        <f>SUM(H101:H104)</f>
        <v>532</v>
      </c>
      <c r="I105" s="22">
        <f>H105/J105*100</f>
        <v>21.503637833468066</v>
      </c>
      <c r="J105" s="13">
        <f>SUM(J101:J104)</f>
        <v>2474</v>
      </c>
      <c r="K105" s="22">
        <f>L105/J105</f>
        <v>13.72069523039612</v>
      </c>
      <c r="L105" s="1">
        <f>SUM(L101:L104)</f>
        <v>33945</v>
      </c>
    </row>
    <row r="106" spans="1:11" s="21" customFormat="1" ht="12.75">
      <c r="A106" s="21" t="s">
        <v>110</v>
      </c>
      <c r="B106" s="21">
        <f>'Alla betyg'!B321</f>
        <v>599</v>
      </c>
      <c r="C106" s="22">
        <f>'Alla betyg'!C321</f>
        <v>31.230448383733055</v>
      </c>
      <c r="D106" s="13">
        <f>'Alla betyg'!D321</f>
        <v>4312</v>
      </c>
      <c r="E106" s="22">
        <f>'Alla betyg'!E321</f>
        <v>32.34566049058586</v>
      </c>
      <c r="F106" s="21">
        <f>'Alla betyg'!F321</f>
        <v>5321</v>
      </c>
      <c r="G106" s="22">
        <f>'Alla betyg'!G321</f>
        <v>39.9144850348811</v>
      </c>
      <c r="H106" s="13">
        <f>'Alla betyg'!H321</f>
        <v>3099</v>
      </c>
      <c r="I106" s="22">
        <f>'Alla betyg'!I321</f>
        <v>23.24656814942615</v>
      </c>
      <c r="J106" s="13">
        <f>'Alla betyg'!J321</f>
        <v>13331</v>
      </c>
      <c r="K106" s="22">
        <f>'Alla betyg'!K321</f>
        <v>13.871052434175981</v>
      </c>
    </row>
    <row r="107" spans="1:2" ht="12.75">
      <c r="A107" s="1" t="s">
        <v>17</v>
      </c>
      <c r="B107" s="11">
        <f>B13+B24+B35+B46+B63+B74+B85+B96</f>
        <v>46</v>
      </c>
    </row>
    <row r="108" spans="1:2" ht="12.75">
      <c r="A108" s="1" t="s">
        <v>18</v>
      </c>
      <c r="B108" s="11">
        <f>B14+B25+B36+B47+B64+B75+B86+B97</f>
        <v>5</v>
      </c>
    </row>
    <row r="111" spans="1:11" s="23" customFormat="1" ht="12.75">
      <c r="A111" s="21" t="s">
        <v>108</v>
      </c>
      <c r="B111" s="21"/>
      <c r="C111" s="22"/>
      <c r="D111" s="21"/>
      <c r="E111" s="22"/>
      <c r="F111" s="21"/>
      <c r="G111" s="22"/>
      <c r="H111" s="21"/>
      <c r="I111" s="22"/>
      <c r="J111" s="21"/>
      <c r="K111" s="22"/>
    </row>
    <row r="112" spans="1:12" ht="12.75">
      <c r="A112" s="1" t="s">
        <v>13</v>
      </c>
      <c r="B112" s="11"/>
      <c r="C112" s="12">
        <f>IF(B112=0,"",B112/J112*100)</f>
      </c>
      <c r="D112" s="11">
        <v>6</v>
      </c>
      <c r="E112" s="12">
        <f>IF(D112=0,"",D112/J112*100)</f>
        <v>46.15384615384615</v>
      </c>
      <c r="F112" s="11">
        <v>4</v>
      </c>
      <c r="G112" s="12">
        <f>IF(F112=0,"",F112/J112*100)</f>
        <v>30.76923076923077</v>
      </c>
      <c r="H112" s="11">
        <v>3</v>
      </c>
      <c r="I112" s="12">
        <f>IF(H112=0,"",H112/J112*100)</f>
        <v>23.076923076923077</v>
      </c>
      <c r="J112" s="11">
        <f>B112+D112+F112+H112</f>
        <v>13</v>
      </c>
      <c r="K112" s="2">
        <f>L112/J112</f>
        <v>13.846153846153847</v>
      </c>
      <c r="L112" s="1">
        <f>B112*$B$3+D112*$D$3+F112*$F$3+H112*$H$3</f>
        <v>180</v>
      </c>
    </row>
    <row r="113" spans="1:12" ht="12.75">
      <c r="A113" s="1" t="s">
        <v>14</v>
      </c>
      <c r="B113" s="11"/>
      <c r="C113" s="12">
        <f>IF(B113=0,"",B113/J113*100)</f>
      </c>
      <c r="D113" s="11">
        <v>6</v>
      </c>
      <c r="E113" s="12">
        <f>IF(D113=0,"",D113/J113*100)</f>
        <v>46.15384615384615</v>
      </c>
      <c r="F113" s="11">
        <v>3</v>
      </c>
      <c r="G113" s="12">
        <f>IF(F113=0,"",F113/J113*100)</f>
        <v>23.076923076923077</v>
      </c>
      <c r="H113" s="11">
        <v>4</v>
      </c>
      <c r="I113" s="12">
        <f>IF(H113=0,"",H113/J113*100)</f>
        <v>30.76923076923077</v>
      </c>
      <c r="J113" s="11">
        <f>B113+D113+F113+H113</f>
        <v>13</v>
      </c>
      <c r="K113" s="2">
        <f>L113/J113</f>
        <v>14.23076923076923</v>
      </c>
      <c r="L113" s="1">
        <f>B113*$B$3+D113*$D$3+F113*$F$3+H113*$H$3</f>
        <v>185</v>
      </c>
    </row>
    <row r="114" spans="1:12" ht="12.75">
      <c r="A114" s="1" t="s">
        <v>15</v>
      </c>
      <c r="B114" s="11"/>
      <c r="C114" s="12">
        <f>IF(B114=0,"",B114/J114*100)</f>
      </c>
      <c r="D114" s="11">
        <v>5</v>
      </c>
      <c r="E114" s="12">
        <f>IF(D114=0,"",D114/J114*100)</f>
        <v>38.46153846153847</v>
      </c>
      <c r="F114" s="11">
        <v>5</v>
      </c>
      <c r="G114" s="12">
        <f>IF(F114=0,"",F114/J114*100)</f>
        <v>38.46153846153847</v>
      </c>
      <c r="H114" s="11">
        <v>3</v>
      </c>
      <c r="I114" s="12">
        <f>IF(H114=0,"",H114/J114*100)</f>
        <v>23.076923076923077</v>
      </c>
      <c r="J114" s="11">
        <f>B114+D114+F114+H114</f>
        <v>13</v>
      </c>
      <c r="K114" s="2">
        <f>L114/J114</f>
        <v>14.23076923076923</v>
      </c>
      <c r="L114" s="1">
        <f>B114*$B$3+D114*$D$3+F114*$F$3+H114*$H$3</f>
        <v>185</v>
      </c>
    </row>
    <row r="115" spans="1:12" ht="12.75">
      <c r="A115" s="1" t="s">
        <v>16</v>
      </c>
      <c r="B115" s="11"/>
      <c r="C115" s="12">
        <f>IF(B115=0,"",B115/J115*100)</f>
      </c>
      <c r="D115" s="11"/>
      <c r="E115" s="12">
        <f>IF(D115=0,"",D115/J115*100)</f>
      </c>
      <c r="F115" s="11"/>
      <c r="G115" s="12">
        <f>IF(F115=0,"",F115/J115*100)</f>
      </c>
      <c r="H115" s="11"/>
      <c r="I115" s="12">
        <f>IF(H115=0,"",H115/J115*100)</f>
      </c>
      <c r="J115" s="11">
        <f>B115+D115+F115+H115</f>
        <v>0</v>
      </c>
      <c r="K115" s="2">
        <f>IF(B115=0,"",L115/J115)</f>
      </c>
      <c r="L115" s="1">
        <f>B115*$B$3+D115*$D$3+F115*$F$3+H115*$H$3</f>
        <v>0</v>
      </c>
    </row>
    <row r="116" spans="1:12" ht="12.75">
      <c r="A116" s="21" t="s">
        <v>42</v>
      </c>
      <c r="B116" s="13">
        <f>SUM(B112:B115)</f>
        <v>0</v>
      </c>
      <c r="C116" s="22">
        <f>B116/J116*100</f>
        <v>0</v>
      </c>
      <c r="D116" s="13">
        <f>SUM(D112:D115)</f>
        <v>17</v>
      </c>
      <c r="E116" s="22">
        <f>D116/J116*100</f>
        <v>43.58974358974359</v>
      </c>
      <c r="F116" s="13">
        <f>SUM(F112:F115)</f>
        <v>12</v>
      </c>
      <c r="G116" s="22">
        <f>F116/J116*100</f>
        <v>30.76923076923077</v>
      </c>
      <c r="H116" s="13">
        <f>SUM(H112:H115)</f>
        <v>10</v>
      </c>
      <c r="I116" s="22">
        <f>H116/J116*100</f>
        <v>25.64102564102564</v>
      </c>
      <c r="J116" s="13">
        <f>SUM(J112:J115)</f>
        <v>39</v>
      </c>
      <c r="K116" s="22">
        <f>L116/J116</f>
        <v>14.102564102564102</v>
      </c>
      <c r="L116" s="1">
        <f>SUM(L112:L115)</f>
        <v>550</v>
      </c>
    </row>
    <row r="117" spans="1:11" s="21" customFormat="1" ht="12.75">
      <c r="A117" s="21" t="s">
        <v>109</v>
      </c>
      <c r="B117" s="21">
        <v>1</v>
      </c>
      <c r="C117" s="22">
        <v>0</v>
      </c>
      <c r="D117" s="21">
        <v>85</v>
      </c>
      <c r="E117" s="22">
        <v>39</v>
      </c>
      <c r="F117" s="21">
        <v>66</v>
      </c>
      <c r="G117" s="22">
        <v>31</v>
      </c>
      <c r="H117" s="21">
        <v>65</v>
      </c>
      <c r="I117" s="22">
        <v>30</v>
      </c>
      <c r="J117" s="13">
        <v>217</v>
      </c>
      <c r="K117" s="22">
        <v>14.5</v>
      </c>
    </row>
    <row r="118" spans="1:9" ht="12.75">
      <c r="A118" s="1" t="s">
        <v>17</v>
      </c>
      <c r="B118" s="1">
        <v>3</v>
      </c>
      <c r="E118" s="2"/>
      <c r="G118" s="2"/>
      <c r="I118" s="2"/>
    </row>
    <row r="119" spans="1:9" ht="12.75">
      <c r="A119" s="1" t="s">
        <v>18</v>
      </c>
      <c r="E119" s="2"/>
      <c r="G119" s="2"/>
      <c r="I119" s="2"/>
    </row>
    <row r="122" spans="1:11" s="23" customFormat="1" ht="12.75">
      <c r="A122" s="21" t="s">
        <v>111</v>
      </c>
      <c r="B122" s="21"/>
      <c r="C122" s="22"/>
      <c r="D122" s="21"/>
      <c r="E122" s="22"/>
      <c r="F122" s="21"/>
      <c r="G122" s="22"/>
      <c r="H122" s="21"/>
      <c r="I122" s="22"/>
      <c r="J122" s="21"/>
      <c r="K122" s="22"/>
    </row>
    <row r="123" spans="1:12" ht="12.75">
      <c r="A123" s="1" t="s">
        <v>13</v>
      </c>
      <c r="B123" s="11">
        <f>B101+B112</f>
        <v>34</v>
      </c>
      <c r="C123" s="2">
        <f>B123/J123*100</f>
        <v>4.081632653061225</v>
      </c>
      <c r="D123" s="11">
        <f>D101+D112</f>
        <v>247</v>
      </c>
      <c r="E123" s="2">
        <f>D123/J123*100</f>
        <v>29.65186074429772</v>
      </c>
      <c r="F123" s="11">
        <f>F101+F112</f>
        <v>336</v>
      </c>
      <c r="G123" s="2">
        <f>F123/J123*100</f>
        <v>40.33613445378151</v>
      </c>
      <c r="H123" s="11">
        <f>H101+H112</f>
        <v>216</v>
      </c>
      <c r="I123" s="2">
        <f>H123/J123*100</f>
        <v>25.930372148859544</v>
      </c>
      <c r="J123" s="11">
        <f>J101+J112</f>
        <v>833</v>
      </c>
      <c r="K123" s="2">
        <f>L123/J123</f>
        <v>14.201680672268907</v>
      </c>
      <c r="L123" s="1">
        <f>B123*$B$3+D123*$D$3+F123*$F$3+H123*$H$3</f>
        <v>11830</v>
      </c>
    </row>
    <row r="124" spans="1:12" ht="12.75">
      <c r="A124" s="1" t="s">
        <v>14</v>
      </c>
      <c r="B124" s="11">
        <f aca="true" t="shared" si="0" ref="B124:D130">B102+B113</f>
        <v>29</v>
      </c>
      <c r="C124" s="2">
        <f>B124/J124*100</f>
        <v>3.481392557022809</v>
      </c>
      <c r="D124" s="11">
        <f t="shared" si="0"/>
        <v>382</v>
      </c>
      <c r="E124" s="2">
        <f>D124/J124*100</f>
        <v>45.85834333733494</v>
      </c>
      <c r="F124" s="11">
        <f>F102+F113</f>
        <v>272</v>
      </c>
      <c r="G124" s="2">
        <f>F124/J124*100</f>
        <v>32.6530612244898</v>
      </c>
      <c r="H124" s="11">
        <f>H102+H113</f>
        <v>150</v>
      </c>
      <c r="I124" s="2">
        <f>H124/J124*100</f>
        <v>18.007202881152462</v>
      </c>
      <c r="J124" s="11">
        <f>J102+J113</f>
        <v>833</v>
      </c>
      <c r="K124" s="2">
        <f>L124/J124</f>
        <v>13.085234093637455</v>
      </c>
      <c r="L124" s="1">
        <f>B124*$B$3+D124*$D$3+F124*$F$3+H124*$H$3</f>
        <v>10900</v>
      </c>
    </row>
    <row r="125" spans="1:12" ht="12.75">
      <c r="A125" s="1" t="s">
        <v>15</v>
      </c>
      <c r="B125" s="11">
        <f t="shared" si="0"/>
        <v>25</v>
      </c>
      <c r="C125" s="2">
        <f>B125/J125*100</f>
        <v>3.1133250311332503</v>
      </c>
      <c r="D125" s="11">
        <f t="shared" si="0"/>
        <v>260</v>
      </c>
      <c r="E125" s="2">
        <f>D125/J125*100</f>
        <v>32.378580323785805</v>
      </c>
      <c r="F125" s="11">
        <f>F103+F114</f>
        <v>348</v>
      </c>
      <c r="G125" s="2">
        <f>F125/J125*100</f>
        <v>43.33748443337485</v>
      </c>
      <c r="H125" s="11">
        <f>H103+H114</f>
        <v>170</v>
      </c>
      <c r="I125" s="2">
        <f>H125/J125*100</f>
        <v>21.170610211706105</v>
      </c>
      <c r="J125" s="11">
        <f>J103+J114</f>
        <v>803</v>
      </c>
      <c r="K125" s="2">
        <f>L125/J125</f>
        <v>13.972602739726028</v>
      </c>
      <c r="L125" s="1">
        <f>B125*$B$3+D125*$D$3+F125*$F$3+H125*$H$3</f>
        <v>11220</v>
      </c>
    </row>
    <row r="126" spans="1:12" ht="12.75">
      <c r="A126" s="1" t="s">
        <v>16</v>
      </c>
      <c r="B126" s="11">
        <f t="shared" si="0"/>
        <v>2</v>
      </c>
      <c r="C126" s="2">
        <f>B126/J126*100</f>
        <v>4.545454545454546</v>
      </c>
      <c r="D126" s="11">
        <f t="shared" si="0"/>
        <v>23</v>
      </c>
      <c r="E126" s="2">
        <f>D126/J126*100</f>
        <v>52.27272727272727</v>
      </c>
      <c r="F126" s="11">
        <f>F104+F115</f>
        <v>13</v>
      </c>
      <c r="G126" s="2">
        <f>F126/J126*100</f>
        <v>29.545454545454547</v>
      </c>
      <c r="H126" s="11">
        <f>H104+H115</f>
        <v>6</v>
      </c>
      <c r="I126" s="2">
        <f>H126/J126*100</f>
        <v>13.636363636363635</v>
      </c>
      <c r="J126" s="11">
        <f>J104+J115</f>
        <v>44</v>
      </c>
      <c r="K126" s="2">
        <f>L126/J126</f>
        <v>12.386363636363637</v>
      </c>
      <c r="L126" s="1">
        <f>B126*$B$3+D126*$D$3+F126*$F$3+H126*$H$3</f>
        <v>545</v>
      </c>
    </row>
    <row r="127" spans="1:12" ht="12.75">
      <c r="A127" s="21" t="s">
        <v>42</v>
      </c>
      <c r="B127" s="13">
        <f>SUM(B123:B126)</f>
        <v>90</v>
      </c>
      <c r="C127" s="22">
        <f>B127/J127*100</f>
        <v>3.5813768404297655</v>
      </c>
      <c r="D127" s="13">
        <f>SUM(D123:D126)</f>
        <v>912</v>
      </c>
      <c r="E127" s="22">
        <f>D127/J127*100</f>
        <v>36.29128531635495</v>
      </c>
      <c r="F127" s="13">
        <f>SUM(F123:F126)</f>
        <v>969</v>
      </c>
      <c r="G127" s="22">
        <f>F127/J127*100</f>
        <v>38.55949064862714</v>
      </c>
      <c r="H127" s="13">
        <f>SUM(H123:H126)</f>
        <v>542</v>
      </c>
      <c r="I127" s="22">
        <f>H127/J127*100</f>
        <v>21.56784719458814</v>
      </c>
      <c r="J127" s="13">
        <f>SUM(J123:J126)</f>
        <v>2513</v>
      </c>
      <c r="K127" s="22">
        <f>L127/J127</f>
        <v>13.726621567847195</v>
      </c>
      <c r="L127" s="1">
        <f>SUM(L123:L126)</f>
        <v>34495</v>
      </c>
    </row>
    <row r="128" spans="1:12" s="21" customFormat="1" ht="12.75">
      <c r="A128" s="21" t="s">
        <v>111</v>
      </c>
      <c r="B128" s="27">
        <f t="shared" si="0"/>
        <v>600</v>
      </c>
      <c r="C128" s="22">
        <f>B128/$J$128*100</f>
        <v>4.428697962798937</v>
      </c>
      <c r="D128" s="13">
        <f t="shared" si="0"/>
        <v>4397</v>
      </c>
      <c r="E128" s="22">
        <f>D128/$J$128*100</f>
        <v>32.454974904044875</v>
      </c>
      <c r="F128" s="13">
        <f>F106+F117</f>
        <v>5387</v>
      </c>
      <c r="G128" s="22">
        <f>F128/$J$128*100</f>
        <v>39.762326542663125</v>
      </c>
      <c r="H128" s="13">
        <f>H106+H117</f>
        <v>3164</v>
      </c>
      <c r="I128" s="22">
        <f>H128/$J$128*100</f>
        <v>23.35400059049306</v>
      </c>
      <c r="J128" s="13">
        <f>J106+J117</f>
        <v>13548</v>
      </c>
      <c r="K128" s="22">
        <f>(B128*0+D128*10+F128*15+H128*20)/J128</f>
        <v>13.880646589902568</v>
      </c>
      <c r="L128" s="1">
        <f>SUM(L124:L127)</f>
        <v>57160</v>
      </c>
    </row>
    <row r="129" spans="1:10" ht="12.75">
      <c r="A129" s="1" t="s">
        <v>17</v>
      </c>
      <c r="B129" s="11">
        <f t="shared" si="0"/>
        <v>49</v>
      </c>
      <c r="D129" s="11"/>
      <c r="F129" s="11"/>
      <c r="H129" s="11"/>
      <c r="J129" s="11"/>
    </row>
    <row r="130" spans="1:10" ht="12.75">
      <c r="A130" s="1" t="s">
        <v>18</v>
      </c>
      <c r="B130" s="11">
        <f t="shared" si="0"/>
        <v>5</v>
      </c>
      <c r="D130" s="11"/>
      <c r="F130" s="11"/>
      <c r="H130" s="11"/>
      <c r="J130" s="11"/>
    </row>
  </sheetData>
  <printOptions/>
  <pageMargins left="0.7874015748031497" right="0.5905511811023623" top="1.3779527559055118" bottom="0.787401574803149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1"/>
  <sheetViews>
    <sheetView workbookViewId="0" topLeftCell="A298">
      <selection activeCell="I322" sqref="I322"/>
    </sheetView>
  </sheetViews>
  <sheetFormatPr defaultColWidth="9.00390625" defaultRowHeight="15.75"/>
  <cols>
    <col min="1" max="1" width="27.75390625" style="11" bestFit="1" customWidth="1"/>
    <col min="2" max="2" width="5.00390625" style="11" bestFit="1" customWidth="1"/>
    <col min="3" max="3" width="4.50390625" style="12" bestFit="1" customWidth="1"/>
    <col min="4" max="4" width="5.375" style="11" bestFit="1" customWidth="1"/>
    <col min="5" max="5" width="4.50390625" style="12" bestFit="1" customWidth="1"/>
    <col min="6" max="6" width="5.375" style="11" bestFit="1" customWidth="1"/>
    <col min="7" max="7" width="5.50390625" style="12" bestFit="1" customWidth="1"/>
    <col min="8" max="8" width="5.375" style="11" bestFit="1" customWidth="1"/>
    <col min="9" max="9" width="5.50390625" style="12" bestFit="1" customWidth="1"/>
    <col min="10" max="10" width="6.125" style="11" bestFit="1" customWidth="1"/>
    <col min="11" max="11" width="4.375" style="12" customWidth="1"/>
    <col min="12" max="12" width="0" style="11" hidden="1" customWidth="1"/>
    <col min="13" max="16384" width="9.00390625" style="11" customWidth="1"/>
  </cols>
  <sheetData>
    <row r="1" ht="18.75">
      <c r="A1" s="10" t="s">
        <v>106</v>
      </c>
    </row>
    <row r="2" spans="2:8" ht="6.75" customHeight="1">
      <c r="B2" s="25">
        <v>0</v>
      </c>
      <c r="C2" s="26"/>
      <c r="D2" s="25">
        <v>10</v>
      </c>
      <c r="E2" s="26"/>
      <c r="F2" s="25">
        <v>15</v>
      </c>
      <c r="G2" s="26"/>
      <c r="H2" s="25">
        <v>20</v>
      </c>
    </row>
    <row r="3" spans="2:11" ht="12.75">
      <c r="B3" s="19" t="s">
        <v>105</v>
      </c>
      <c r="C3" s="20" t="s">
        <v>105</v>
      </c>
      <c r="D3" s="19" t="s">
        <v>0</v>
      </c>
      <c r="E3" s="20" t="s">
        <v>0</v>
      </c>
      <c r="F3" s="19" t="s">
        <v>1</v>
      </c>
      <c r="G3" s="20" t="s">
        <v>1</v>
      </c>
      <c r="H3" s="19" t="s">
        <v>2</v>
      </c>
      <c r="I3" s="20" t="s">
        <v>2</v>
      </c>
      <c r="J3" s="19" t="s">
        <v>3</v>
      </c>
      <c r="K3" s="20" t="s">
        <v>3</v>
      </c>
    </row>
    <row r="4" spans="2:11" ht="12.75">
      <c r="B4" s="24" t="s">
        <v>12</v>
      </c>
      <c r="C4" s="20" t="s">
        <v>4</v>
      </c>
      <c r="D4" s="24" t="s">
        <v>12</v>
      </c>
      <c r="E4" s="20" t="s">
        <v>4</v>
      </c>
      <c r="F4" s="24" t="s">
        <v>12</v>
      </c>
      <c r="G4" s="20" t="s">
        <v>4</v>
      </c>
      <c r="H4" s="24" t="s">
        <v>12</v>
      </c>
      <c r="I4" s="20" t="s">
        <v>4</v>
      </c>
      <c r="J4" s="24" t="s">
        <v>12</v>
      </c>
      <c r="K4" s="20" t="s">
        <v>20</v>
      </c>
    </row>
    <row r="5" spans="1:11" s="15" customFormat="1" ht="12.75">
      <c r="A5" s="13" t="s">
        <v>5</v>
      </c>
      <c r="C5" s="18"/>
      <c r="E5" s="18"/>
      <c r="G5" s="18"/>
      <c r="I5" s="18"/>
      <c r="K5" s="18"/>
    </row>
    <row r="6" spans="1:11" ht="12.75">
      <c r="A6" s="11" t="s">
        <v>44</v>
      </c>
      <c r="F6" s="11">
        <v>1</v>
      </c>
      <c r="G6" s="12">
        <v>100</v>
      </c>
      <c r="J6" s="11">
        <v>1</v>
      </c>
      <c r="K6" s="12">
        <v>15</v>
      </c>
    </row>
    <row r="7" spans="1:11" ht="12.75">
      <c r="A7" s="11" t="s">
        <v>45</v>
      </c>
      <c r="B7" s="11">
        <v>2</v>
      </c>
      <c r="C7" s="12">
        <v>15.4</v>
      </c>
      <c r="D7" s="11">
        <v>5</v>
      </c>
      <c r="E7" s="12">
        <v>38.5</v>
      </c>
      <c r="F7" s="11">
        <v>3</v>
      </c>
      <c r="G7" s="12">
        <v>23.1</v>
      </c>
      <c r="H7" s="11">
        <v>3</v>
      </c>
      <c r="I7" s="12">
        <v>23.1</v>
      </c>
      <c r="J7" s="11">
        <v>13</v>
      </c>
      <c r="K7" s="12">
        <v>11.92</v>
      </c>
    </row>
    <row r="8" spans="1:11" ht="12.75">
      <c r="A8" s="11" t="s">
        <v>46</v>
      </c>
      <c r="H8" s="11">
        <v>1</v>
      </c>
      <c r="I8" s="12">
        <v>100</v>
      </c>
      <c r="J8" s="11">
        <v>1</v>
      </c>
      <c r="K8" s="12">
        <v>20</v>
      </c>
    </row>
    <row r="9" spans="1:11" ht="12.75">
      <c r="A9" s="11" t="s">
        <v>47</v>
      </c>
      <c r="B9" s="11">
        <v>1</v>
      </c>
      <c r="C9" s="18">
        <f>B9/J13*100</f>
        <v>7.6923076923076925</v>
      </c>
      <c r="D9" s="11">
        <v>3</v>
      </c>
      <c r="E9" s="12">
        <v>23.1</v>
      </c>
      <c r="F9" s="11">
        <v>5</v>
      </c>
      <c r="G9" s="12">
        <v>38.5</v>
      </c>
      <c r="H9" s="11">
        <v>4</v>
      </c>
      <c r="I9" s="12">
        <v>30.8</v>
      </c>
      <c r="J9" s="11">
        <v>13</v>
      </c>
      <c r="K9" s="12">
        <v>14.23</v>
      </c>
    </row>
    <row r="10" spans="1:11" ht="12.75">
      <c r="A10" s="11" t="s">
        <v>48</v>
      </c>
      <c r="B10" s="11">
        <v>2</v>
      </c>
      <c r="C10" s="12">
        <v>15.4</v>
      </c>
      <c r="D10" s="11">
        <v>6</v>
      </c>
      <c r="E10" s="12">
        <v>46.2</v>
      </c>
      <c r="F10" s="11">
        <v>5</v>
      </c>
      <c r="G10" s="12">
        <v>38.5</v>
      </c>
      <c r="J10" s="11">
        <v>13</v>
      </c>
      <c r="K10" s="12">
        <v>10.38</v>
      </c>
    </row>
    <row r="11" spans="1:11" ht="12.75">
      <c r="A11" s="11" t="s">
        <v>49</v>
      </c>
      <c r="D11" s="11">
        <v>1</v>
      </c>
      <c r="E11" s="12">
        <v>50</v>
      </c>
      <c r="H11" s="11">
        <v>1</v>
      </c>
      <c r="I11" s="12">
        <v>50</v>
      </c>
      <c r="J11" s="11">
        <v>2</v>
      </c>
      <c r="K11" s="12">
        <v>15</v>
      </c>
    </row>
    <row r="12" spans="1:11" ht="12.75">
      <c r="A12" s="11" t="s">
        <v>50</v>
      </c>
      <c r="B12" s="11">
        <v>2</v>
      </c>
      <c r="C12" s="12">
        <v>15.4</v>
      </c>
      <c r="D12" s="11">
        <v>5</v>
      </c>
      <c r="E12" s="12">
        <v>38.5</v>
      </c>
      <c r="F12" s="11">
        <v>6</v>
      </c>
      <c r="G12" s="12">
        <v>46.2</v>
      </c>
      <c r="J12" s="11">
        <v>13</v>
      </c>
      <c r="K12" s="12">
        <v>10.77</v>
      </c>
    </row>
    <row r="13" spans="1:11" ht="12.75">
      <c r="A13" s="11" t="s">
        <v>51</v>
      </c>
      <c r="B13" s="11">
        <v>2</v>
      </c>
      <c r="C13" s="12">
        <v>15.4</v>
      </c>
      <c r="D13" s="11">
        <v>7</v>
      </c>
      <c r="E13" s="12">
        <v>53.8</v>
      </c>
      <c r="F13" s="11">
        <v>2</v>
      </c>
      <c r="G13" s="12">
        <v>15.4</v>
      </c>
      <c r="H13" s="11">
        <v>2</v>
      </c>
      <c r="I13" s="12">
        <v>15.4</v>
      </c>
      <c r="J13" s="11">
        <v>13</v>
      </c>
      <c r="K13" s="12">
        <v>10.77</v>
      </c>
    </row>
    <row r="14" spans="1:11" ht="12.75">
      <c r="A14" s="11" t="s">
        <v>52</v>
      </c>
      <c r="F14" s="11">
        <v>1</v>
      </c>
      <c r="G14" s="12">
        <v>100</v>
      </c>
      <c r="J14" s="11">
        <v>1</v>
      </c>
      <c r="K14" s="12">
        <v>15</v>
      </c>
    </row>
    <row r="15" spans="1:11" ht="12.75">
      <c r="A15" s="11" t="s">
        <v>53</v>
      </c>
      <c r="B15" s="11">
        <v>2</v>
      </c>
      <c r="C15" s="12">
        <v>15.4</v>
      </c>
      <c r="D15" s="11">
        <v>5</v>
      </c>
      <c r="E15" s="12">
        <v>38.5</v>
      </c>
      <c r="F15" s="11">
        <v>3</v>
      </c>
      <c r="G15" s="12">
        <v>23.1</v>
      </c>
      <c r="H15" s="11">
        <v>3</v>
      </c>
      <c r="I15" s="12">
        <v>23.1</v>
      </c>
      <c r="J15" s="11">
        <v>13</v>
      </c>
      <c r="K15" s="12">
        <v>11.92</v>
      </c>
    </row>
    <row r="16" spans="1:11" ht="12.75">
      <c r="A16" s="11" t="s">
        <v>54</v>
      </c>
      <c r="B16" s="11">
        <v>2</v>
      </c>
      <c r="C16" s="12">
        <v>15.4</v>
      </c>
      <c r="D16" s="11">
        <v>6</v>
      </c>
      <c r="E16" s="12">
        <v>46.2</v>
      </c>
      <c r="F16" s="11">
        <v>3</v>
      </c>
      <c r="G16" s="12">
        <v>23.1</v>
      </c>
      <c r="H16" s="11">
        <v>2</v>
      </c>
      <c r="I16" s="12">
        <v>15.4</v>
      </c>
      <c r="J16" s="11">
        <v>13</v>
      </c>
      <c r="K16" s="12">
        <v>11.15</v>
      </c>
    </row>
    <row r="17" spans="1:11" ht="12.75">
      <c r="A17" s="11" t="s">
        <v>55</v>
      </c>
      <c r="B17" s="11">
        <v>3</v>
      </c>
      <c r="C17" s="12">
        <v>23.1</v>
      </c>
      <c r="D17" s="11">
        <v>3</v>
      </c>
      <c r="E17" s="12">
        <v>23.1</v>
      </c>
      <c r="F17" s="11">
        <v>5</v>
      </c>
      <c r="G17" s="12">
        <v>38.5</v>
      </c>
      <c r="H17" s="11">
        <v>2</v>
      </c>
      <c r="I17" s="12">
        <v>15.4</v>
      </c>
      <c r="J17" s="11">
        <v>13</v>
      </c>
      <c r="K17" s="12">
        <v>11.15</v>
      </c>
    </row>
    <row r="18" spans="1:11" ht="12.75">
      <c r="A18" s="11" t="s">
        <v>56</v>
      </c>
      <c r="B18" s="11">
        <v>2</v>
      </c>
      <c r="C18" s="12">
        <v>15.4</v>
      </c>
      <c r="D18" s="11">
        <v>4</v>
      </c>
      <c r="E18" s="12">
        <v>30.8</v>
      </c>
      <c r="F18" s="11">
        <v>3</v>
      </c>
      <c r="G18" s="12">
        <v>23.1</v>
      </c>
      <c r="H18" s="11">
        <v>4</v>
      </c>
      <c r="I18" s="12">
        <v>30.8</v>
      </c>
      <c r="J18" s="11">
        <v>13</v>
      </c>
      <c r="K18" s="12">
        <v>12.69</v>
      </c>
    </row>
    <row r="19" spans="1:11" ht="12.75">
      <c r="A19" s="11" t="s">
        <v>57</v>
      </c>
      <c r="B19" s="11">
        <v>1</v>
      </c>
      <c r="C19" s="12">
        <v>7.7</v>
      </c>
      <c r="D19" s="11">
        <v>8</v>
      </c>
      <c r="E19" s="12">
        <v>61.5</v>
      </c>
      <c r="F19" s="11">
        <v>3</v>
      </c>
      <c r="G19" s="12">
        <v>23.1</v>
      </c>
      <c r="H19" s="11">
        <v>1</v>
      </c>
      <c r="I19" s="12">
        <v>7.7</v>
      </c>
      <c r="J19" s="11">
        <v>13</v>
      </c>
      <c r="K19" s="12">
        <v>11.15</v>
      </c>
    </row>
    <row r="20" spans="1:11" ht="12.75">
      <c r="A20" s="11" t="s">
        <v>58</v>
      </c>
      <c r="B20" s="11">
        <v>1</v>
      </c>
      <c r="C20" s="12">
        <v>7.7</v>
      </c>
      <c r="D20" s="11">
        <v>7</v>
      </c>
      <c r="E20" s="12">
        <v>53.8</v>
      </c>
      <c r="F20" s="11">
        <v>4</v>
      </c>
      <c r="G20" s="12">
        <v>30.8</v>
      </c>
      <c r="H20" s="11">
        <v>1</v>
      </c>
      <c r="I20" s="12">
        <v>7.7</v>
      </c>
      <c r="J20" s="11">
        <v>13</v>
      </c>
      <c r="K20" s="12">
        <v>11.54</v>
      </c>
    </row>
    <row r="21" spans="1:11" ht="12.75">
      <c r="A21" s="11" t="s">
        <v>59</v>
      </c>
      <c r="B21" s="11">
        <v>2</v>
      </c>
      <c r="C21" s="12">
        <v>15.4</v>
      </c>
      <c r="D21" s="11">
        <v>5</v>
      </c>
      <c r="E21" s="12">
        <v>38.5</v>
      </c>
      <c r="F21" s="11">
        <v>4</v>
      </c>
      <c r="G21" s="12">
        <v>30.8</v>
      </c>
      <c r="H21" s="11">
        <v>2</v>
      </c>
      <c r="I21" s="12">
        <v>15.4</v>
      </c>
      <c r="J21" s="11">
        <v>13</v>
      </c>
      <c r="K21" s="12">
        <v>11.54</v>
      </c>
    </row>
    <row r="22" spans="1:11" ht="12.75">
      <c r="A22" s="11" t="s">
        <v>60</v>
      </c>
      <c r="B22" s="11">
        <v>2</v>
      </c>
      <c r="C22" s="12">
        <v>15.4</v>
      </c>
      <c r="D22" s="11">
        <v>5</v>
      </c>
      <c r="E22" s="12">
        <v>38.5</v>
      </c>
      <c r="F22" s="11">
        <v>4</v>
      </c>
      <c r="G22" s="12">
        <v>30.8</v>
      </c>
      <c r="H22" s="11">
        <v>2</v>
      </c>
      <c r="I22" s="12">
        <v>15.4</v>
      </c>
      <c r="J22" s="11">
        <v>13</v>
      </c>
      <c r="K22" s="12">
        <v>11.54</v>
      </c>
    </row>
    <row r="23" spans="1:11" ht="12.75">
      <c r="A23" s="11" t="s">
        <v>61</v>
      </c>
      <c r="B23" s="11">
        <v>1</v>
      </c>
      <c r="C23" s="12">
        <v>7.7</v>
      </c>
      <c r="D23" s="11">
        <v>3</v>
      </c>
      <c r="E23" s="12">
        <v>23.1</v>
      </c>
      <c r="F23" s="11">
        <v>6</v>
      </c>
      <c r="G23" s="12">
        <v>46.2</v>
      </c>
      <c r="H23" s="11">
        <v>3</v>
      </c>
      <c r="I23" s="12">
        <v>23.1</v>
      </c>
      <c r="J23" s="11">
        <v>13</v>
      </c>
      <c r="K23" s="12">
        <v>13.85</v>
      </c>
    </row>
    <row r="24" spans="1:11" ht="12.75">
      <c r="A24" s="11" t="s">
        <v>62</v>
      </c>
      <c r="F24" s="11">
        <v>1</v>
      </c>
      <c r="G24" s="12">
        <v>100</v>
      </c>
      <c r="J24" s="11">
        <v>1</v>
      </c>
      <c r="K24" s="12">
        <v>15</v>
      </c>
    </row>
    <row r="25" spans="1:11" ht="12.75">
      <c r="A25" s="11" t="s">
        <v>63</v>
      </c>
      <c r="B25" s="11">
        <v>1</v>
      </c>
      <c r="C25" s="12">
        <v>10</v>
      </c>
      <c r="D25" s="11">
        <v>5</v>
      </c>
      <c r="E25" s="12">
        <v>50</v>
      </c>
      <c r="F25" s="11">
        <v>3</v>
      </c>
      <c r="G25" s="12">
        <v>30</v>
      </c>
      <c r="H25" s="11">
        <v>1</v>
      </c>
      <c r="I25" s="12">
        <v>10</v>
      </c>
      <c r="J25" s="11">
        <v>10</v>
      </c>
      <c r="K25" s="12">
        <v>11.5</v>
      </c>
    </row>
    <row r="26" spans="1:11" ht="12.75">
      <c r="A26" s="11" t="s">
        <v>64</v>
      </c>
      <c r="D26" s="11">
        <v>3</v>
      </c>
      <c r="E26" s="12">
        <v>60</v>
      </c>
      <c r="F26" s="11">
        <v>2</v>
      </c>
      <c r="G26" s="12">
        <v>40</v>
      </c>
      <c r="J26" s="11">
        <v>5</v>
      </c>
      <c r="K26" s="12">
        <v>12</v>
      </c>
    </row>
    <row r="27" spans="1:11" ht="12.75">
      <c r="A27" s="11" t="s">
        <v>65</v>
      </c>
      <c r="F27" s="11">
        <v>1</v>
      </c>
      <c r="G27" s="12">
        <v>50</v>
      </c>
      <c r="H27" s="11">
        <v>1</v>
      </c>
      <c r="I27" s="12">
        <v>50</v>
      </c>
      <c r="J27" s="11">
        <v>2</v>
      </c>
      <c r="K27" s="12">
        <v>17.5</v>
      </c>
    </row>
    <row r="28" spans="1:11" ht="12.75">
      <c r="A28" s="11" t="s">
        <v>66</v>
      </c>
      <c r="B28" s="11">
        <v>2</v>
      </c>
      <c r="C28" s="12">
        <v>15.4</v>
      </c>
      <c r="D28" s="11">
        <v>8</v>
      </c>
      <c r="E28" s="12">
        <v>61.5</v>
      </c>
      <c r="F28" s="11">
        <v>3</v>
      </c>
      <c r="G28" s="12">
        <v>23.1</v>
      </c>
      <c r="J28" s="11">
        <v>13</v>
      </c>
      <c r="K28" s="12">
        <v>9.62</v>
      </c>
    </row>
    <row r="29" spans="1:11" ht="12.75">
      <c r="A29" s="11" t="s">
        <v>67</v>
      </c>
      <c r="D29" s="11">
        <v>1</v>
      </c>
      <c r="E29" s="12">
        <v>50</v>
      </c>
      <c r="F29" s="11">
        <v>1</v>
      </c>
      <c r="G29" s="12">
        <v>50</v>
      </c>
      <c r="J29" s="11">
        <v>2</v>
      </c>
      <c r="K29" s="12">
        <v>12.5</v>
      </c>
    </row>
    <row r="30" spans="1:11" s="15" customFormat="1" ht="12.75">
      <c r="A30" s="13" t="s">
        <v>22</v>
      </c>
      <c r="B30" s="13">
        <f>SUM(B6:B29)</f>
        <v>28</v>
      </c>
      <c r="C30" s="14">
        <f>B30/$J$30*100</f>
        <v>12.727272727272727</v>
      </c>
      <c r="D30" s="13">
        <f>SUM(D6:D29)</f>
        <v>90</v>
      </c>
      <c r="E30" s="14">
        <f>D30/$J$30*100</f>
        <v>40.909090909090914</v>
      </c>
      <c r="F30" s="13">
        <f>SUM(F6:F29)</f>
        <v>69</v>
      </c>
      <c r="G30" s="14">
        <f>F30/$J$30*100</f>
        <v>31.363636363636367</v>
      </c>
      <c r="H30" s="13">
        <f>SUM(H6:H29)</f>
        <v>33</v>
      </c>
      <c r="I30" s="14">
        <f>H30/$J$30*100</f>
        <v>15</v>
      </c>
      <c r="J30" s="13">
        <f>B30+D30+F30+H30</f>
        <v>220</v>
      </c>
      <c r="K30" s="14">
        <f>((B30*0)+(D30*10)+(F30*15)+(H30*20))/J30</f>
        <v>11.795454545454545</v>
      </c>
    </row>
    <row r="31" spans="1:11" ht="9" customHeight="1">
      <c r="A31" s="16"/>
      <c r="B31" s="16"/>
      <c r="C31" s="17"/>
      <c r="D31" s="16"/>
      <c r="E31" s="17"/>
      <c r="F31" s="16"/>
      <c r="G31" s="17"/>
      <c r="H31" s="16"/>
      <c r="I31" s="17"/>
      <c r="J31" s="16"/>
      <c r="K31" s="17"/>
    </row>
    <row r="32" spans="1:11" s="15" customFormat="1" ht="12.75">
      <c r="A32" s="13" t="s">
        <v>107</v>
      </c>
      <c r="C32" s="18"/>
      <c r="E32" s="18"/>
      <c r="G32" s="18"/>
      <c r="I32" s="18"/>
      <c r="K32" s="18"/>
    </row>
    <row r="33" spans="1:12" ht="12.75">
      <c r="A33" s="1" t="s">
        <v>45</v>
      </c>
      <c r="B33" s="11">
        <v>4</v>
      </c>
      <c r="C33" s="12">
        <v>3.9</v>
      </c>
      <c r="D33" s="11">
        <v>37</v>
      </c>
      <c r="E33" s="12">
        <v>35.9</v>
      </c>
      <c r="F33" s="11">
        <v>44</v>
      </c>
      <c r="G33" s="12">
        <v>42.7</v>
      </c>
      <c r="H33" s="11">
        <v>18</v>
      </c>
      <c r="I33" s="12">
        <v>17.5</v>
      </c>
      <c r="J33" s="11">
        <f>B33+D33+F33+H33</f>
        <v>103</v>
      </c>
      <c r="K33" s="12">
        <f>L33/J33</f>
        <v>13.495145631067961</v>
      </c>
      <c r="L33" s="11">
        <f>B33*$B$2+D33*$D$2+F33*$F$2+H33*$H$2</f>
        <v>1390</v>
      </c>
    </row>
    <row r="34" spans="1:12" ht="12.75">
      <c r="A34" s="1" t="s">
        <v>47</v>
      </c>
      <c r="D34" s="11">
        <v>50</v>
      </c>
      <c r="E34" s="12">
        <f>D34/J34*100</f>
        <v>47.61904761904761</v>
      </c>
      <c r="F34" s="11">
        <v>39</v>
      </c>
      <c r="G34" s="12">
        <v>38.2</v>
      </c>
      <c r="H34" s="11">
        <v>16</v>
      </c>
      <c r="I34" s="12">
        <v>15.7</v>
      </c>
      <c r="J34" s="11">
        <f aca="true" t="shared" si="0" ref="J34:J58">B34+D34+F34+H34</f>
        <v>105</v>
      </c>
      <c r="K34" s="12">
        <f aca="true" t="shared" si="1" ref="K34:K58">L34/J34</f>
        <v>13.380952380952381</v>
      </c>
      <c r="L34" s="11">
        <f aca="true" t="shared" si="2" ref="L34:L59">B34*$B$2+D34*$D$2+F34*$F$2+H34*$H$2</f>
        <v>1405</v>
      </c>
    </row>
    <row r="35" spans="1:12" ht="12.75">
      <c r="A35" s="1" t="s">
        <v>48</v>
      </c>
      <c r="B35" s="11">
        <v>1</v>
      </c>
      <c r="C35" s="12">
        <f>B35/J35*100</f>
        <v>0.9433962264150944</v>
      </c>
      <c r="D35" s="11">
        <v>27</v>
      </c>
      <c r="E35" s="12">
        <f>D35/J35*100</f>
        <v>25.471698113207548</v>
      </c>
      <c r="F35" s="11">
        <v>47</v>
      </c>
      <c r="G35" s="12">
        <v>45.6</v>
      </c>
      <c r="H35" s="11">
        <v>31</v>
      </c>
      <c r="I35" s="12">
        <v>30.1</v>
      </c>
      <c r="J35" s="11">
        <f t="shared" si="0"/>
        <v>106</v>
      </c>
      <c r="K35" s="12">
        <f t="shared" si="1"/>
        <v>15.047169811320755</v>
      </c>
      <c r="L35" s="11">
        <f t="shared" si="2"/>
        <v>1595</v>
      </c>
    </row>
    <row r="36" spans="1:12" ht="12.75">
      <c r="A36" s="1" t="s">
        <v>49</v>
      </c>
      <c r="B36" s="11">
        <v>2</v>
      </c>
      <c r="C36" s="12">
        <v>7.7</v>
      </c>
      <c r="D36" s="11">
        <v>11</v>
      </c>
      <c r="E36" s="12">
        <f>D36/J36*100</f>
        <v>39.285714285714285</v>
      </c>
      <c r="F36" s="11">
        <v>8</v>
      </c>
      <c r="G36" s="12">
        <v>30.8</v>
      </c>
      <c r="H36" s="11">
        <v>7</v>
      </c>
      <c r="I36" s="12">
        <v>26.9</v>
      </c>
      <c r="J36" s="11">
        <f t="shared" si="0"/>
        <v>28</v>
      </c>
      <c r="K36" s="12">
        <f t="shared" si="1"/>
        <v>13.214285714285714</v>
      </c>
      <c r="L36" s="11">
        <f t="shared" si="2"/>
        <v>370</v>
      </c>
    </row>
    <row r="37" spans="1:12" ht="12.75">
      <c r="A37" s="1" t="s">
        <v>50</v>
      </c>
      <c r="B37" s="11">
        <v>4</v>
      </c>
      <c r="C37" s="12">
        <v>3.9</v>
      </c>
      <c r="D37" s="11">
        <v>33</v>
      </c>
      <c r="E37" s="12">
        <v>32</v>
      </c>
      <c r="F37" s="11">
        <v>38</v>
      </c>
      <c r="G37" s="12">
        <v>36.9</v>
      </c>
      <c r="H37" s="11">
        <v>28</v>
      </c>
      <c r="I37" s="12">
        <v>27.2</v>
      </c>
      <c r="J37" s="11">
        <f t="shared" si="0"/>
        <v>103</v>
      </c>
      <c r="K37" s="12">
        <f t="shared" si="1"/>
        <v>14.174757281553399</v>
      </c>
      <c r="L37" s="11">
        <f t="shared" si="2"/>
        <v>1460</v>
      </c>
    </row>
    <row r="38" spans="1:12" ht="12.75">
      <c r="A38" s="1" t="s">
        <v>51</v>
      </c>
      <c r="B38" s="11">
        <v>3</v>
      </c>
      <c r="C38" s="12">
        <v>2.9</v>
      </c>
      <c r="D38" s="11">
        <v>45</v>
      </c>
      <c r="E38" s="12">
        <v>43.7</v>
      </c>
      <c r="F38" s="11">
        <v>36</v>
      </c>
      <c r="G38" s="12">
        <v>35</v>
      </c>
      <c r="H38" s="11">
        <v>19</v>
      </c>
      <c r="I38" s="12">
        <v>18.4</v>
      </c>
      <c r="J38" s="11">
        <f t="shared" si="0"/>
        <v>103</v>
      </c>
      <c r="K38" s="12">
        <f t="shared" si="1"/>
        <v>13.300970873786408</v>
      </c>
      <c r="L38" s="11">
        <f t="shared" si="2"/>
        <v>1370</v>
      </c>
    </row>
    <row r="39" spans="1:12" ht="12.75">
      <c r="A39" s="1" t="s">
        <v>52</v>
      </c>
      <c r="D39" s="11">
        <v>1</v>
      </c>
      <c r="E39" s="12">
        <v>100</v>
      </c>
      <c r="J39" s="11">
        <f t="shared" si="0"/>
        <v>1</v>
      </c>
      <c r="K39" s="12">
        <f t="shared" si="1"/>
        <v>10</v>
      </c>
      <c r="L39" s="11">
        <f t="shared" si="2"/>
        <v>10</v>
      </c>
    </row>
    <row r="40" spans="1:12" ht="12.75">
      <c r="A40" s="1" t="s">
        <v>53</v>
      </c>
      <c r="B40" s="11">
        <v>2</v>
      </c>
      <c r="C40" s="12">
        <v>1.9</v>
      </c>
      <c r="D40" s="11">
        <v>50</v>
      </c>
      <c r="E40" s="12">
        <v>48.5</v>
      </c>
      <c r="F40" s="11">
        <v>28</v>
      </c>
      <c r="G40" s="12">
        <v>27.2</v>
      </c>
      <c r="H40" s="11">
        <v>23</v>
      </c>
      <c r="I40" s="12">
        <v>22.3</v>
      </c>
      <c r="J40" s="11">
        <f t="shared" si="0"/>
        <v>103</v>
      </c>
      <c r="K40" s="12">
        <f t="shared" si="1"/>
        <v>13.398058252427184</v>
      </c>
      <c r="L40" s="11">
        <f t="shared" si="2"/>
        <v>1380</v>
      </c>
    </row>
    <row r="41" spans="1:12" ht="12.75">
      <c r="A41" s="1" t="s">
        <v>54</v>
      </c>
      <c r="B41" s="11">
        <v>2</v>
      </c>
      <c r="C41" s="12">
        <v>1.9</v>
      </c>
      <c r="D41" s="11">
        <v>28</v>
      </c>
      <c r="E41" s="12">
        <f>D41/J41*100</f>
        <v>26.41509433962264</v>
      </c>
      <c r="F41" s="11">
        <v>52</v>
      </c>
      <c r="G41" s="12">
        <v>50.5</v>
      </c>
      <c r="H41" s="11">
        <v>24</v>
      </c>
      <c r="I41" s="12">
        <v>23.3</v>
      </c>
      <c r="J41" s="11">
        <f t="shared" si="0"/>
        <v>106</v>
      </c>
      <c r="K41" s="12">
        <f t="shared" si="1"/>
        <v>14.528301886792454</v>
      </c>
      <c r="L41" s="11">
        <f t="shared" si="2"/>
        <v>1540</v>
      </c>
    </row>
    <row r="42" spans="1:12" ht="12.75">
      <c r="A42" s="1" t="s">
        <v>55</v>
      </c>
      <c r="B42" s="11">
        <v>7</v>
      </c>
      <c r="C42" s="12">
        <v>6.8</v>
      </c>
      <c r="D42" s="11">
        <v>30</v>
      </c>
      <c r="E42" s="12">
        <f>D42/J42*100</f>
        <v>28.037383177570092</v>
      </c>
      <c r="F42" s="11">
        <v>43</v>
      </c>
      <c r="G42" s="12">
        <v>40.8</v>
      </c>
      <c r="H42" s="11">
        <v>27</v>
      </c>
      <c r="I42" s="12">
        <v>26.2</v>
      </c>
      <c r="J42" s="11">
        <f t="shared" si="0"/>
        <v>107</v>
      </c>
      <c r="K42" s="12">
        <f t="shared" si="1"/>
        <v>13.878504672897197</v>
      </c>
      <c r="L42" s="11">
        <f t="shared" si="2"/>
        <v>1485</v>
      </c>
    </row>
    <row r="43" spans="1:12" ht="12.75">
      <c r="A43" s="1" t="s">
        <v>56</v>
      </c>
      <c r="B43" s="11">
        <v>4</v>
      </c>
      <c r="C43" s="12">
        <v>3.9</v>
      </c>
      <c r="D43" s="11">
        <v>45</v>
      </c>
      <c r="E43" s="12">
        <f>D43/J43*100</f>
        <v>43.269230769230774</v>
      </c>
      <c r="F43" s="11">
        <v>39</v>
      </c>
      <c r="G43" s="12">
        <v>37.9</v>
      </c>
      <c r="H43" s="11">
        <v>16</v>
      </c>
      <c r="I43" s="12">
        <v>15.5</v>
      </c>
      <c r="J43" s="11">
        <f t="shared" si="0"/>
        <v>104</v>
      </c>
      <c r="K43" s="12">
        <f t="shared" si="1"/>
        <v>13.028846153846153</v>
      </c>
      <c r="L43" s="11">
        <f t="shared" si="2"/>
        <v>1355</v>
      </c>
    </row>
    <row r="44" spans="1:12" ht="12.75">
      <c r="A44" s="1" t="s">
        <v>68</v>
      </c>
      <c r="F44" s="11">
        <v>1</v>
      </c>
      <c r="G44" s="12">
        <v>100</v>
      </c>
      <c r="J44" s="11">
        <f t="shared" si="0"/>
        <v>1</v>
      </c>
      <c r="K44" s="12">
        <f t="shared" si="1"/>
        <v>15</v>
      </c>
      <c r="L44" s="11">
        <f t="shared" si="2"/>
        <v>15</v>
      </c>
    </row>
    <row r="45" spans="1:12" ht="12.75">
      <c r="A45" s="1" t="s">
        <v>57</v>
      </c>
      <c r="B45" s="11">
        <v>1</v>
      </c>
      <c r="C45" s="12">
        <f>B45/J45*100</f>
        <v>0.9433962264150944</v>
      </c>
      <c r="D45" s="11">
        <v>52</v>
      </c>
      <c r="E45" s="12">
        <f>D45/J45*100</f>
        <v>49.056603773584904</v>
      </c>
      <c r="F45" s="11">
        <v>42</v>
      </c>
      <c r="G45" s="12">
        <v>40.8</v>
      </c>
      <c r="H45" s="11">
        <v>11</v>
      </c>
      <c r="I45" s="12">
        <v>10.7</v>
      </c>
      <c r="J45" s="11">
        <f t="shared" si="0"/>
        <v>106</v>
      </c>
      <c r="K45" s="12">
        <f t="shared" si="1"/>
        <v>12.924528301886792</v>
      </c>
      <c r="L45" s="11">
        <f t="shared" si="2"/>
        <v>1370</v>
      </c>
    </row>
    <row r="46" spans="1:12" ht="12.75">
      <c r="A46" s="1" t="s">
        <v>58</v>
      </c>
      <c r="B46" s="11">
        <v>3</v>
      </c>
      <c r="C46" s="12">
        <v>2.9</v>
      </c>
      <c r="D46" s="11">
        <v>36</v>
      </c>
      <c r="E46" s="12">
        <v>35</v>
      </c>
      <c r="F46" s="11">
        <v>42</v>
      </c>
      <c r="G46" s="12">
        <v>40.8</v>
      </c>
      <c r="H46" s="11">
        <v>22</v>
      </c>
      <c r="I46" s="12">
        <v>21.4</v>
      </c>
      <c r="J46" s="11">
        <f t="shared" si="0"/>
        <v>103</v>
      </c>
      <c r="K46" s="12">
        <f t="shared" si="1"/>
        <v>13.883495145631068</v>
      </c>
      <c r="L46" s="11">
        <f t="shared" si="2"/>
        <v>1430</v>
      </c>
    </row>
    <row r="47" spans="1:12" ht="12.75">
      <c r="A47" s="1" t="s">
        <v>73</v>
      </c>
      <c r="B47" s="11">
        <v>2</v>
      </c>
      <c r="C47" s="12">
        <f>B47/J47*100</f>
        <v>100</v>
      </c>
      <c r="J47" s="11">
        <f t="shared" si="0"/>
        <v>2</v>
      </c>
      <c r="K47" s="12">
        <f t="shared" si="1"/>
        <v>0</v>
      </c>
      <c r="L47" s="11">
        <f t="shared" si="2"/>
        <v>0</v>
      </c>
    </row>
    <row r="48" spans="1:12" ht="12.75">
      <c r="A48" s="1" t="s">
        <v>69</v>
      </c>
      <c r="H48" s="11">
        <v>1</v>
      </c>
      <c r="I48" s="12">
        <v>100</v>
      </c>
      <c r="J48" s="11">
        <f t="shared" si="0"/>
        <v>1</v>
      </c>
      <c r="K48" s="12">
        <f t="shared" si="1"/>
        <v>20</v>
      </c>
      <c r="L48" s="11">
        <f t="shared" si="2"/>
        <v>20</v>
      </c>
    </row>
    <row r="49" spans="1:12" ht="12.75">
      <c r="A49" s="1" t="s">
        <v>59</v>
      </c>
      <c r="B49" s="11">
        <v>3</v>
      </c>
      <c r="C49" s="12">
        <v>2.9</v>
      </c>
      <c r="D49" s="11">
        <v>42</v>
      </c>
      <c r="E49" s="12">
        <v>40.8</v>
      </c>
      <c r="F49" s="11">
        <v>43</v>
      </c>
      <c r="G49" s="12">
        <v>41.7</v>
      </c>
      <c r="H49" s="11">
        <v>15</v>
      </c>
      <c r="I49" s="12">
        <v>14.6</v>
      </c>
      <c r="J49" s="11">
        <f t="shared" si="0"/>
        <v>103</v>
      </c>
      <c r="K49" s="12">
        <f t="shared" si="1"/>
        <v>13.25242718446602</v>
      </c>
      <c r="L49" s="11">
        <f t="shared" si="2"/>
        <v>1365</v>
      </c>
    </row>
    <row r="50" spans="1:12" ht="12.75">
      <c r="A50" s="1" t="s">
        <v>60</v>
      </c>
      <c r="B50" s="11">
        <v>2</v>
      </c>
      <c r="C50" s="12">
        <v>1.9</v>
      </c>
      <c r="D50" s="11">
        <v>42</v>
      </c>
      <c r="E50" s="12">
        <v>40.8</v>
      </c>
      <c r="F50" s="11">
        <v>36</v>
      </c>
      <c r="G50" s="12">
        <v>35</v>
      </c>
      <c r="H50" s="11">
        <v>23</v>
      </c>
      <c r="I50" s="12">
        <v>22.3</v>
      </c>
      <c r="J50" s="11">
        <f t="shared" si="0"/>
        <v>103</v>
      </c>
      <c r="K50" s="12">
        <f t="shared" si="1"/>
        <v>13.78640776699029</v>
      </c>
      <c r="L50" s="11">
        <f t="shared" si="2"/>
        <v>1420</v>
      </c>
    </row>
    <row r="51" spans="1:12" ht="12.75">
      <c r="A51" s="1" t="s">
        <v>61</v>
      </c>
      <c r="B51" s="11">
        <v>2</v>
      </c>
      <c r="C51" s="12">
        <v>1.9</v>
      </c>
      <c r="D51" s="11">
        <v>27</v>
      </c>
      <c r="E51" s="12">
        <f>D51/J51*100</f>
        <v>25.471698113207548</v>
      </c>
      <c r="F51" s="11">
        <v>58</v>
      </c>
      <c r="G51" s="12">
        <v>56.3</v>
      </c>
      <c r="H51" s="11">
        <v>19</v>
      </c>
      <c r="I51" s="12">
        <v>18.4</v>
      </c>
      <c r="J51" s="11">
        <f t="shared" si="0"/>
        <v>106</v>
      </c>
      <c r="K51" s="12">
        <f t="shared" si="1"/>
        <v>14.339622641509434</v>
      </c>
      <c r="L51" s="11">
        <f t="shared" si="2"/>
        <v>1520</v>
      </c>
    </row>
    <row r="52" spans="1:12" ht="12.75">
      <c r="A52" s="1" t="s">
        <v>74</v>
      </c>
      <c r="B52" s="11">
        <v>2</v>
      </c>
      <c r="C52" s="12">
        <f>B52/J52*100</f>
        <v>100</v>
      </c>
      <c r="J52" s="11">
        <f t="shared" si="0"/>
        <v>2</v>
      </c>
      <c r="K52" s="12">
        <f t="shared" si="1"/>
        <v>0</v>
      </c>
      <c r="L52" s="11">
        <f t="shared" si="2"/>
        <v>0</v>
      </c>
    </row>
    <row r="53" spans="1:12" ht="12.75">
      <c r="A53" s="1" t="s">
        <v>70</v>
      </c>
      <c r="B53" s="11">
        <v>2</v>
      </c>
      <c r="C53" s="12">
        <v>13.3</v>
      </c>
      <c r="D53" s="11">
        <v>4</v>
      </c>
      <c r="E53" s="12">
        <v>26.7</v>
      </c>
      <c r="F53" s="11">
        <v>2</v>
      </c>
      <c r="G53" s="12">
        <v>13.3</v>
      </c>
      <c r="H53" s="11">
        <v>7</v>
      </c>
      <c r="I53" s="12">
        <v>46.7</v>
      </c>
      <c r="J53" s="11">
        <f t="shared" si="0"/>
        <v>15</v>
      </c>
      <c r="K53" s="12">
        <f t="shared" si="1"/>
        <v>14</v>
      </c>
      <c r="L53" s="11">
        <f t="shared" si="2"/>
        <v>210</v>
      </c>
    </row>
    <row r="54" spans="1:12" ht="12.75">
      <c r="A54" s="1" t="s">
        <v>62</v>
      </c>
      <c r="H54" s="11">
        <v>1</v>
      </c>
      <c r="I54" s="12">
        <v>100</v>
      </c>
      <c r="J54" s="11">
        <f t="shared" si="0"/>
        <v>1</v>
      </c>
      <c r="K54" s="12">
        <f t="shared" si="1"/>
        <v>20</v>
      </c>
      <c r="L54" s="11">
        <f t="shared" si="2"/>
        <v>20</v>
      </c>
    </row>
    <row r="55" spans="1:12" ht="12.75">
      <c r="A55" s="1" t="s">
        <v>63</v>
      </c>
      <c r="B55" s="11">
        <v>1</v>
      </c>
      <c r="C55" s="12">
        <f>B55/J55*100</f>
        <v>0.9433962264150944</v>
      </c>
      <c r="D55" s="11">
        <v>34</v>
      </c>
      <c r="E55" s="12">
        <f>D55/J55*100</f>
        <v>32.075471698113205</v>
      </c>
      <c r="F55" s="11">
        <v>49</v>
      </c>
      <c r="G55" s="12">
        <v>47.6</v>
      </c>
      <c r="H55" s="11">
        <v>22</v>
      </c>
      <c r="I55" s="12">
        <v>21.4</v>
      </c>
      <c r="J55" s="11">
        <f t="shared" si="0"/>
        <v>106</v>
      </c>
      <c r="K55" s="12">
        <f t="shared" si="1"/>
        <v>14.29245283018868</v>
      </c>
      <c r="L55" s="11">
        <f t="shared" si="2"/>
        <v>1515</v>
      </c>
    </row>
    <row r="56" spans="1:12" ht="12.75">
      <c r="A56" s="1" t="s">
        <v>66</v>
      </c>
      <c r="B56" s="11">
        <v>1</v>
      </c>
      <c r="C56" s="12">
        <v>1</v>
      </c>
      <c r="D56" s="11">
        <v>42</v>
      </c>
      <c r="E56" s="12">
        <v>41.2</v>
      </c>
      <c r="F56" s="11">
        <v>43</v>
      </c>
      <c r="G56" s="12">
        <v>42.2</v>
      </c>
      <c r="H56" s="11">
        <v>16</v>
      </c>
      <c r="I56" s="12">
        <v>15.7</v>
      </c>
      <c r="J56" s="11">
        <f t="shared" si="0"/>
        <v>102</v>
      </c>
      <c r="K56" s="12">
        <f t="shared" si="1"/>
        <v>13.57843137254902</v>
      </c>
      <c r="L56" s="11">
        <f t="shared" si="2"/>
        <v>1385</v>
      </c>
    </row>
    <row r="57" spans="1:12" ht="12.75">
      <c r="A57" s="1" t="s">
        <v>67</v>
      </c>
      <c r="B57" s="11">
        <v>5</v>
      </c>
      <c r="C57" s="12">
        <f>B57/J57*100</f>
        <v>10</v>
      </c>
      <c r="D57" s="11">
        <v>12</v>
      </c>
      <c r="E57" s="12">
        <v>24.5</v>
      </c>
      <c r="F57" s="11">
        <v>22</v>
      </c>
      <c r="G57" s="12">
        <v>44.9</v>
      </c>
      <c r="H57" s="11">
        <v>11</v>
      </c>
      <c r="I57" s="12">
        <v>22.4</v>
      </c>
      <c r="J57" s="11">
        <f t="shared" si="0"/>
        <v>50</v>
      </c>
      <c r="K57" s="12">
        <f t="shared" si="1"/>
        <v>13.4</v>
      </c>
      <c r="L57" s="11">
        <f t="shared" si="2"/>
        <v>670</v>
      </c>
    </row>
    <row r="58" spans="1:12" ht="12.75">
      <c r="A58" s="1" t="s">
        <v>71</v>
      </c>
      <c r="F58" s="11">
        <v>1</v>
      </c>
      <c r="G58" s="12">
        <v>100</v>
      </c>
      <c r="J58" s="11">
        <f t="shared" si="0"/>
        <v>1</v>
      </c>
      <c r="K58" s="12">
        <f t="shared" si="1"/>
        <v>15</v>
      </c>
      <c r="L58" s="11">
        <f t="shared" si="2"/>
        <v>15</v>
      </c>
    </row>
    <row r="59" spans="1:12" s="13" customFormat="1" ht="12.75">
      <c r="A59" s="13" t="s">
        <v>23</v>
      </c>
      <c r="B59" s="13">
        <f>SUM(B33:B58)</f>
        <v>53</v>
      </c>
      <c r="C59" s="14">
        <f>B59/$J$59*100</f>
        <v>2.9926595143986447</v>
      </c>
      <c r="D59" s="13">
        <f>SUM(D33:D58)</f>
        <v>648</v>
      </c>
      <c r="E59" s="14">
        <f>D59/$J$59*100</f>
        <v>36.58949745906268</v>
      </c>
      <c r="F59" s="13">
        <f>SUM(F33:F58)</f>
        <v>713</v>
      </c>
      <c r="G59" s="14">
        <f>F59/$J$59*100</f>
        <v>40.25974025974026</v>
      </c>
      <c r="H59" s="13">
        <f>SUM(H33:H58)</f>
        <v>357</v>
      </c>
      <c r="I59" s="14">
        <f>H59/$J$59*100</f>
        <v>20.158102766798418</v>
      </c>
      <c r="J59" s="13">
        <f>SUM(J33:J58)</f>
        <v>1771</v>
      </c>
      <c r="K59" s="17">
        <f>L59/J59</f>
        <v>13.729531338226991</v>
      </c>
      <c r="L59" s="11">
        <f t="shared" si="2"/>
        <v>24315</v>
      </c>
    </row>
    <row r="60" spans="3:11" s="13" customFormat="1" ht="12.75">
      <c r="C60" s="14"/>
      <c r="E60" s="14"/>
      <c r="G60" s="14"/>
      <c r="I60" s="14"/>
      <c r="K60" s="14"/>
    </row>
    <row r="61" spans="1:11" s="15" customFormat="1" ht="12.75">
      <c r="A61" s="13" t="s">
        <v>6</v>
      </c>
      <c r="C61" s="18"/>
      <c r="E61" s="18"/>
      <c r="G61" s="18"/>
      <c r="I61" s="18"/>
      <c r="K61" s="18"/>
    </row>
    <row r="62" spans="1:11" ht="12.75">
      <c r="A62" s="1" t="s">
        <v>44</v>
      </c>
      <c r="F62" s="11">
        <v>1</v>
      </c>
      <c r="G62" s="12">
        <v>33.3</v>
      </c>
      <c r="H62" s="11">
        <v>2</v>
      </c>
      <c r="I62" s="12">
        <v>66.7</v>
      </c>
      <c r="J62" s="11">
        <v>3</v>
      </c>
      <c r="K62" s="12">
        <v>18.33</v>
      </c>
    </row>
    <row r="63" spans="1:11" ht="12.75">
      <c r="A63" s="1" t="s">
        <v>45</v>
      </c>
      <c r="B63" s="11">
        <v>5</v>
      </c>
      <c r="C63" s="12">
        <v>50</v>
      </c>
      <c r="D63" s="11">
        <v>3</v>
      </c>
      <c r="E63" s="12">
        <v>30</v>
      </c>
      <c r="F63" s="11">
        <v>2</v>
      </c>
      <c r="G63" s="12">
        <v>20</v>
      </c>
      <c r="J63" s="11">
        <v>10</v>
      </c>
      <c r="K63" s="12">
        <v>6</v>
      </c>
    </row>
    <row r="64" spans="1:11" ht="12.75">
      <c r="A64" s="1" t="s">
        <v>46</v>
      </c>
      <c r="F64" s="11">
        <v>2</v>
      </c>
      <c r="G64" s="12">
        <v>40</v>
      </c>
      <c r="H64" s="11">
        <v>3</v>
      </c>
      <c r="I64" s="12">
        <v>60</v>
      </c>
      <c r="J64" s="11">
        <v>5</v>
      </c>
      <c r="K64" s="12">
        <v>18</v>
      </c>
    </row>
    <row r="65" spans="1:11" ht="12.75">
      <c r="A65" s="1" t="s">
        <v>47</v>
      </c>
      <c r="B65" s="11">
        <v>11</v>
      </c>
      <c r="C65" s="12">
        <v>6.5</v>
      </c>
      <c r="D65" s="11">
        <v>47</v>
      </c>
      <c r="E65" s="12">
        <v>27.8</v>
      </c>
      <c r="F65" s="11">
        <v>85</v>
      </c>
      <c r="G65" s="12">
        <v>50.3</v>
      </c>
      <c r="H65" s="11">
        <v>26</v>
      </c>
      <c r="I65" s="12">
        <v>15.4</v>
      </c>
      <c r="J65" s="11">
        <v>169</v>
      </c>
      <c r="K65" s="12">
        <v>13.4</v>
      </c>
    </row>
    <row r="66" spans="1:11" ht="12.75">
      <c r="A66" s="1" t="s">
        <v>48</v>
      </c>
      <c r="B66" s="11">
        <v>12</v>
      </c>
      <c r="C66" s="12">
        <v>7.1</v>
      </c>
      <c r="D66" s="11">
        <v>53</v>
      </c>
      <c r="E66" s="12">
        <v>31.4</v>
      </c>
      <c r="F66" s="11">
        <v>67</v>
      </c>
      <c r="G66" s="12">
        <v>39.6</v>
      </c>
      <c r="H66" s="11">
        <v>37</v>
      </c>
      <c r="I66" s="12">
        <v>21.9</v>
      </c>
      <c r="J66" s="11">
        <v>169</v>
      </c>
      <c r="K66" s="12">
        <v>13.46</v>
      </c>
    </row>
    <row r="67" spans="1:11" ht="12.75">
      <c r="A67" s="1" t="s">
        <v>75</v>
      </c>
      <c r="D67" s="11">
        <v>1</v>
      </c>
      <c r="E67" s="12">
        <v>50</v>
      </c>
      <c r="H67" s="11">
        <v>1</v>
      </c>
      <c r="I67" s="12">
        <v>50</v>
      </c>
      <c r="J67" s="11">
        <v>2</v>
      </c>
      <c r="K67" s="12">
        <v>15</v>
      </c>
    </row>
    <row r="68" spans="1:11" ht="12.75">
      <c r="A68" s="1" t="s">
        <v>49</v>
      </c>
      <c r="B68" s="11">
        <v>2</v>
      </c>
      <c r="C68" s="12">
        <v>4.1</v>
      </c>
      <c r="D68" s="11">
        <v>8</v>
      </c>
      <c r="E68" s="12">
        <v>16.3</v>
      </c>
      <c r="F68" s="11">
        <v>34</v>
      </c>
      <c r="G68" s="12">
        <v>69.4</v>
      </c>
      <c r="H68" s="11">
        <v>5</v>
      </c>
      <c r="I68" s="12">
        <v>10.2</v>
      </c>
      <c r="J68" s="11">
        <v>49</v>
      </c>
      <c r="K68" s="12">
        <v>14.08</v>
      </c>
    </row>
    <row r="69" spans="1:11" ht="12.75">
      <c r="A69" s="1" t="s">
        <v>50</v>
      </c>
      <c r="B69" s="11">
        <v>4</v>
      </c>
      <c r="C69" s="12">
        <v>40</v>
      </c>
      <c r="D69" s="11">
        <v>6</v>
      </c>
      <c r="E69" s="12">
        <v>60</v>
      </c>
      <c r="J69" s="11">
        <v>10</v>
      </c>
      <c r="K69" s="12">
        <v>6</v>
      </c>
    </row>
    <row r="70" spans="1:11" ht="12.75">
      <c r="A70" s="1" t="s">
        <v>51</v>
      </c>
      <c r="B70" s="11">
        <v>5</v>
      </c>
      <c r="C70" s="12">
        <v>9.6</v>
      </c>
      <c r="D70" s="11">
        <v>19</v>
      </c>
      <c r="E70" s="12">
        <v>36.5</v>
      </c>
      <c r="F70" s="11">
        <v>25</v>
      </c>
      <c r="G70" s="12">
        <v>48.1</v>
      </c>
      <c r="H70" s="11">
        <v>3</v>
      </c>
      <c r="I70" s="12">
        <v>5.8</v>
      </c>
      <c r="J70" s="11">
        <v>52</v>
      </c>
      <c r="K70" s="12">
        <v>12.02</v>
      </c>
    </row>
    <row r="71" spans="1:11" ht="12.75">
      <c r="A71" s="1" t="s">
        <v>53</v>
      </c>
      <c r="B71" s="11">
        <v>4</v>
      </c>
      <c r="C71" s="12">
        <v>7.7</v>
      </c>
      <c r="D71" s="11">
        <v>17</v>
      </c>
      <c r="E71" s="12">
        <v>32.7</v>
      </c>
      <c r="F71" s="11">
        <v>26</v>
      </c>
      <c r="G71" s="12">
        <v>50</v>
      </c>
      <c r="H71" s="11">
        <v>5</v>
      </c>
      <c r="I71" s="12">
        <v>9.6</v>
      </c>
      <c r="J71" s="11">
        <v>52</v>
      </c>
      <c r="K71" s="12">
        <v>12.69</v>
      </c>
    </row>
    <row r="72" spans="1:11" ht="12.75">
      <c r="A72" s="1" t="s">
        <v>54</v>
      </c>
      <c r="B72" s="11">
        <v>1</v>
      </c>
      <c r="C72" s="12">
        <v>0.6</v>
      </c>
      <c r="D72" s="11">
        <v>59</v>
      </c>
      <c r="E72" s="12">
        <v>36.4</v>
      </c>
      <c r="F72" s="11">
        <v>71</v>
      </c>
      <c r="G72" s="12">
        <v>43.8</v>
      </c>
      <c r="H72" s="11">
        <v>31</v>
      </c>
      <c r="I72" s="12">
        <v>19.1</v>
      </c>
      <c r="J72" s="11">
        <v>162</v>
      </c>
      <c r="K72" s="12">
        <v>14.04</v>
      </c>
    </row>
    <row r="73" spans="1:11" ht="12.75">
      <c r="A73" s="1" t="s">
        <v>55</v>
      </c>
      <c r="B73" s="11">
        <v>13</v>
      </c>
      <c r="C73" s="12">
        <v>7.7</v>
      </c>
      <c r="D73" s="11">
        <v>35</v>
      </c>
      <c r="E73" s="12">
        <v>20.7</v>
      </c>
      <c r="F73" s="11">
        <v>61</v>
      </c>
      <c r="G73" s="12">
        <v>36.1</v>
      </c>
      <c r="H73" s="11">
        <v>60</v>
      </c>
      <c r="I73" s="12">
        <v>35.5</v>
      </c>
      <c r="J73" s="11">
        <v>169</v>
      </c>
      <c r="K73" s="12">
        <v>14.59</v>
      </c>
    </row>
    <row r="74" spans="1:11" ht="12.75">
      <c r="A74" s="1" t="s">
        <v>56</v>
      </c>
      <c r="B74" s="11">
        <v>5</v>
      </c>
      <c r="C74" s="12">
        <v>50</v>
      </c>
      <c r="D74" s="11">
        <v>5</v>
      </c>
      <c r="E74" s="12">
        <v>50</v>
      </c>
      <c r="J74" s="11">
        <v>10</v>
      </c>
      <c r="K74" s="12">
        <v>5</v>
      </c>
    </row>
    <row r="75" spans="1:11" ht="12.75">
      <c r="A75" s="1" t="s">
        <v>68</v>
      </c>
      <c r="F75" s="11">
        <v>1</v>
      </c>
      <c r="G75" s="12">
        <v>100</v>
      </c>
      <c r="J75" s="11">
        <v>1</v>
      </c>
      <c r="K75" s="12">
        <v>15</v>
      </c>
    </row>
    <row r="76" spans="1:11" ht="12.75">
      <c r="A76" s="1" t="s">
        <v>57</v>
      </c>
      <c r="B76" s="11">
        <v>8</v>
      </c>
      <c r="C76" s="12">
        <v>4.7</v>
      </c>
      <c r="D76" s="11">
        <v>76</v>
      </c>
      <c r="E76" s="12">
        <v>45</v>
      </c>
      <c r="F76" s="11">
        <v>57</v>
      </c>
      <c r="G76" s="12">
        <v>33.7</v>
      </c>
      <c r="H76" s="11">
        <v>28</v>
      </c>
      <c r="I76" s="12">
        <v>16.6</v>
      </c>
      <c r="J76" s="11">
        <v>169</v>
      </c>
      <c r="K76" s="12">
        <v>12.87</v>
      </c>
    </row>
    <row r="77" spans="1:11" ht="12.75">
      <c r="A77" s="1" t="s">
        <v>76</v>
      </c>
      <c r="F77" s="11">
        <v>1</v>
      </c>
      <c r="G77" s="12">
        <v>50</v>
      </c>
      <c r="H77" s="11">
        <v>1</v>
      </c>
      <c r="I77" s="12">
        <v>50</v>
      </c>
      <c r="J77" s="11">
        <v>2</v>
      </c>
      <c r="K77" s="12">
        <v>17.5</v>
      </c>
    </row>
    <row r="78" spans="1:11" ht="12.75">
      <c r="A78" s="1" t="s">
        <v>58</v>
      </c>
      <c r="B78" s="11">
        <v>2</v>
      </c>
      <c r="C78" s="12">
        <v>1.2</v>
      </c>
      <c r="D78" s="11">
        <v>50</v>
      </c>
      <c r="E78" s="12">
        <v>29.6</v>
      </c>
      <c r="F78" s="11">
        <v>63</v>
      </c>
      <c r="G78" s="12">
        <v>37.3</v>
      </c>
      <c r="H78" s="11">
        <v>54</v>
      </c>
      <c r="I78" s="12">
        <v>32</v>
      </c>
      <c r="J78" s="11">
        <v>169</v>
      </c>
      <c r="K78" s="12">
        <v>14.94</v>
      </c>
    </row>
    <row r="79" spans="1:11" ht="12.75">
      <c r="A79" s="1" t="s">
        <v>73</v>
      </c>
      <c r="B79" s="11">
        <v>14</v>
      </c>
      <c r="C79" s="12">
        <v>9</v>
      </c>
      <c r="D79" s="11">
        <v>51</v>
      </c>
      <c r="E79" s="12">
        <v>32.7</v>
      </c>
      <c r="F79" s="11">
        <v>59</v>
      </c>
      <c r="G79" s="12">
        <v>37.8</v>
      </c>
      <c r="H79" s="11">
        <v>32</v>
      </c>
      <c r="I79" s="12">
        <v>20.5</v>
      </c>
      <c r="J79" s="11">
        <v>156</v>
      </c>
      <c r="K79" s="12">
        <v>13.04</v>
      </c>
    </row>
    <row r="80" spans="1:11" ht="12.75">
      <c r="A80" s="1" t="s">
        <v>77</v>
      </c>
      <c r="H80" s="11">
        <v>2</v>
      </c>
      <c r="I80" s="12">
        <v>100</v>
      </c>
      <c r="J80" s="11">
        <v>2</v>
      </c>
      <c r="K80" s="12">
        <v>20</v>
      </c>
    </row>
    <row r="81" spans="1:11" ht="12.75">
      <c r="A81" s="1" t="s">
        <v>69</v>
      </c>
      <c r="H81" s="11">
        <v>1</v>
      </c>
      <c r="I81" s="12">
        <v>100</v>
      </c>
      <c r="J81" s="11">
        <v>1</v>
      </c>
      <c r="K81" s="12">
        <v>20</v>
      </c>
    </row>
    <row r="82" spans="1:11" ht="12.75">
      <c r="A82" s="1" t="s">
        <v>59</v>
      </c>
      <c r="B82" s="11">
        <v>4</v>
      </c>
      <c r="C82" s="12">
        <v>7.7</v>
      </c>
      <c r="D82" s="11">
        <v>19</v>
      </c>
      <c r="E82" s="12">
        <v>36.5</v>
      </c>
      <c r="F82" s="11">
        <v>24</v>
      </c>
      <c r="G82" s="12">
        <v>46.2</v>
      </c>
      <c r="H82" s="11">
        <v>5</v>
      </c>
      <c r="I82" s="12">
        <v>9.6</v>
      </c>
      <c r="J82" s="11">
        <v>52</v>
      </c>
      <c r="K82" s="12">
        <v>12.5</v>
      </c>
    </row>
    <row r="83" spans="1:11" ht="12.75">
      <c r="A83" s="1" t="s">
        <v>60</v>
      </c>
      <c r="B83" s="11">
        <v>2</v>
      </c>
      <c r="C83" s="12">
        <v>3.8</v>
      </c>
      <c r="D83" s="11">
        <v>16</v>
      </c>
      <c r="E83" s="12">
        <v>30.8</v>
      </c>
      <c r="F83" s="11">
        <v>25</v>
      </c>
      <c r="G83" s="12">
        <v>48.1</v>
      </c>
      <c r="H83" s="11">
        <v>9</v>
      </c>
      <c r="I83" s="12">
        <v>17.3</v>
      </c>
      <c r="J83" s="11">
        <v>52</v>
      </c>
      <c r="K83" s="12">
        <v>13.75</v>
      </c>
    </row>
    <row r="84" spans="1:11" ht="12.75">
      <c r="A84" s="1" t="s">
        <v>61</v>
      </c>
      <c r="B84" s="11">
        <v>6</v>
      </c>
      <c r="C84" s="12">
        <v>3.6</v>
      </c>
      <c r="D84" s="11">
        <v>67</v>
      </c>
      <c r="E84" s="12">
        <v>39.6</v>
      </c>
      <c r="F84" s="11">
        <v>68</v>
      </c>
      <c r="G84" s="12">
        <v>40.2</v>
      </c>
      <c r="H84" s="11">
        <v>28</v>
      </c>
      <c r="I84" s="12">
        <v>16.6</v>
      </c>
      <c r="J84" s="11">
        <v>169</v>
      </c>
      <c r="K84" s="12">
        <v>13.31</v>
      </c>
    </row>
    <row r="85" spans="1:11" ht="12.75">
      <c r="A85" s="1" t="s">
        <v>74</v>
      </c>
      <c r="B85" s="11">
        <v>13</v>
      </c>
      <c r="C85" s="12">
        <v>11.2</v>
      </c>
      <c r="D85" s="11">
        <v>28</v>
      </c>
      <c r="E85" s="12">
        <v>24.1</v>
      </c>
      <c r="F85" s="11">
        <v>42</v>
      </c>
      <c r="G85" s="12">
        <v>36.2</v>
      </c>
      <c r="H85" s="11">
        <v>33</v>
      </c>
      <c r="I85" s="12">
        <v>28.4</v>
      </c>
      <c r="J85" s="11">
        <v>116</v>
      </c>
      <c r="K85" s="12">
        <v>13.53</v>
      </c>
    </row>
    <row r="86" spans="1:11" ht="12.75">
      <c r="A86" s="1" t="s">
        <v>78</v>
      </c>
      <c r="B86" s="11">
        <v>2</v>
      </c>
      <c r="C86" s="12">
        <v>22.2</v>
      </c>
      <c r="D86" s="11">
        <v>5</v>
      </c>
      <c r="E86" s="12">
        <v>55.6</v>
      </c>
      <c r="F86" s="11">
        <v>2</v>
      </c>
      <c r="G86" s="12">
        <v>22.2</v>
      </c>
      <c r="J86" s="11">
        <v>9</v>
      </c>
      <c r="K86" s="12">
        <v>8.89</v>
      </c>
    </row>
    <row r="87" spans="1:11" ht="12.75">
      <c r="A87" s="1" t="s">
        <v>79</v>
      </c>
      <c r="B87" s="11">
        <v>7</v>
      </c>
      <c r="C87" s="12">
        <v>20</v>
      </c>
      <c r="D87" s="11">
        <v>9</v>
      </c>
      <c r="E87" s="12">
        <v>25.7</v>
      </c>
      <c r="F87" s="11">
        <v>10</v>
      </c>
      <c r="G87" s="12">
        <v>28.6</v>
      </c>
      <c r="H87" s="11">
        <v>9</v>
      </c>
      <c r="I87" s="12">
        <v>25.7</v>
      </c>
      <c r="J87" s="11">
        <v>35</v>
      </c>
      <c r="K87" s="12">
        <v>12</v>
      </c>
    </row>
    <row r="88" spans="1:11" ht="12.75">
      <c r="A88" s="1" t="s">
        <v>62</v>
      </c>
      <c r="H88" s="11">
        <v>4</v>
      </c>
      <c r="I88" s="12">
        <v>100</v>
      </c>
      <c r="J88" s="11">
        <v>4</v>
      </c>
      <c r="K88" s="12">
        <v>20</v>
      </c>
    </row>
    <row r="89" spans="1:11" ht="12.75">
      <c r="A89" s="1" t="s">
        <v>63</v>
      </c>
      <c r="B89" s="11">
        <v>7</v>
      </c>
      <c r="C89" s="12">
        <v>4.3</v>
      </c>
      <c r="D89" s="11">
        <v>54</v>
      </c>
      <c r="E89" s="12">
        <v>33.1</v>
      </c>
      <c r="F89" s="11">
        <v>76</v>
      </c>
      <c r="G89" s="12">
        <v>46.6</v>
      </c>
      <c r="H89" s="11">
        <v>26</v>
      </c>
      <c r="I89" s="12">
        <v>16</v>
      </c>
      <c r="J89" s="11">
        <v>163</v>
      </c>
      <c r="K89" s="12">
        <v>13.5</v>
      </c>
    </row>
    <row r="90" spans="1:11" ht="12.75">
      <c r="A90" s="1" t="s">
        <v>80</v>
      </c>
      <c r="D90" s="11">
        <v>7</v>
      </c>
      <c r="E90" s="12">
        <v>77.8</v>
      </c>
      <c r="F90" s="11">
        <v>2</v>
      </c>
      <c r="G90" s="12">
        <v>22.2</v>
      </c>
      <c r="J90" s="11">
        <v>9</v>
      </c>
      <c r="K90" s="12">
        <v>11.11</v>
      </c>
    </row>
    <row r="91" spans="1:11" ht="12.75">
      <c r="A91" s="1" t="s">
        <v>81</v>
      </c>
      <c r="B91" s="11">
        <v>1</v>
      </c>
      <c r="C91" s="12">
        <v>6.7</v>
      </c>
      <c r="D91" s="11">
        <v>4</v>
      </c>
      <c r="E91" s="12">
        <v>26.7</v>
      </c>
      <c r="F91" s="11">
        <v>8</v>
      </c>
      <c r="G91" s="12">
        <v>53.3</v>
      </c>
      <c r="H91" s="11">
        <v>2</v>
      </c>
      <c r="I91" s="12">
        <v>13.3</v>
      </c>
      <c r="J91" s="11">
        <v>15</v>
      </c>
      <c r="K91" s="12">
        <v>13.33</v>
      </c>
    </row>
    <row r="92" spans="1:11" ht="12.75">
      <c r="A92" s="1" t="s">
        <v>66</v>
      </c>
      <c r="B92" s="11">
        <v>2</v>
      </c>
      <c r="C92" s="12">
        <v>1.2</v>
      </c>
      <c r="D92" s="11">
        <v>70</v>
      </c>
      <c r="E92" s="12">
        <v>42.2</v>
      </c>
      <c r="F92" s="11">
        <v>70</v>
      </c>
      <c r="G92" s="12">
        <v>42.2</v>
      </c>
      <c r="H92" s="11">
        <v>24</v>
      </c>
      <c r="I92" s="12">
        <v>14.5</v>
      </c>
      <c r="J92" s="11">
        <v>166</v>
      </c>
      <c r="K92" s="12">
        <v>13.43</v>
      </c>
    </row>
    <row r="93" spans="1:11" s="13" customFormat="1" ht="12.75">
      <c r="A93" s="1" t="s">
        <v>67</v>
      </c>
      <c r="B93" s="11">
        <v>1</v>
      </c>
      <c r="C93" s="12">
        <v>2.2</v>
      </c>
      <c r="D93" s="11">
        <v>17</v>
      </c>
      <c r="E93" s="12">
        <v>37</v>
      </c>
      <c r="F93" s="11">
        <v>21</v>
      </c>
      <c r="G93" s="12">
        <v>45.7</v>
      </c>
      <c r="H93" s="11">
        <v>7</v>
      </c>
      <c r="I93" s="12">
        <v>15.2</v>
      </c>
      <c r="J93" s="11">
        <v>46</v>
      </c>
      <c r="K93" s="12">
        <v>13.59</v>
      </c>
    </row>
    <row r="94" spans="1:11" ht="12.75">
      <c r="A94" s="13" t="s">
        <v>24</v>
      </c>
      <c r="B94" s="13">
        <f>SUM(B62:B93)</f>
        <v>131</v>
      </c>
      <c r="C94" s="14">
        <f>B94/$J$94*100</f>
        <v>5.959963603275705</v>
      </c>
      <c r="D94" s="13">
        <f>SUM(D62:D93)</f>
        <v>726</v>
      </c>
      <c r="E94" s="14">
        <f>D94/$J$94*100</f>
        <v>33.03002729754322</v>
      </c>
      <c r="F94" s="13">
        <f>SUM(F62:F93)</f>
        <v>903</v>
      </c>
      <c r="G94" s="14">
        <f>F94/$J$94*100</f>
        <v>41.082802547770704</v>
      </c>
      <c r="H94" s="13">
        <f>SUM(H62:H93)</f>
        <v>438</v>
      </c>
      <c r="I94" s="14">
        <f>H94/$J$94*100</f>
        <v>19.92720655141037</v>
      </c>
      <c r="J94" s="13">
        <f>SUM(J62:J93)</f>
        <v>2198</v>
      </c>
      <c r="K94" s="14">
        <f>((B94*0)+(D94*10)+(F94*15)+(H94*20))/J94</f>
        <v>13.450864422202002</v>
      </c>
    </row>
    <row r="117" spans="1:11" s="15" customFormat="1" ht="12.75">
      <c r="A117" s="13" t="s">
        <v>25</v>
      </c>
      <c r="C117" s="18"/>
      <c r="E117" s="18"/>
      <c r="G117" s="18"/>
      <c r="I117" s="18"/>
      <c r="K117" s="18"/>
    </row>
    <row r="118" spans="1:11" ht="12.75">
      <c r="A118" s="1" t="s">
        <v>44</v>
      </c>
      <c r="F118" s="11">
        <v>2</v>
      </c>
      <c r="G118" s="12">
        <v>100</v>
      </c>
      <c r="J118" s="11">
        <v>2</v>
      </c>
      <c r="K118" s="12">
        <v>15</v>
      </c>
    </row>
    <row r="119" spans="1:11" ht="12.75">
      <c r="A119" s="1" t="s">
        <v>45</v>
      </c>
      <c r="B119" s="11">
        <v>3</v>
      </c>
      <c r="C119" s="12">
        <v>4.3</v>
      </c>
      <c r="D119" s="11">
        <v>21</v>
      </c>
      <c r="E119" s="12">
        <v>30</v>
      </c>
      <c r="F119" s="11">
        <v>24</v>
      </c>
      <c r="G119" s="12">
        <v>34.3</v>
      </c>
      <c r="H119" s="11">
        <v>22</v>
      </c>
      <c r="I119" s="12">
        <v>31.4</v>
      </c>
      <c r="J119" s="11">
        <v>70</v>
      </c>
      <c r="K119" s="12">
        <v>14.43</v>
      </c>
    </row>
    <row r="120" spans="1:11" ht="12.75">
      <c r="A120" s="1" t="s">
        <v>46</v>
      </c>
      <c r="H120" s="11">
        <v>1</v>
      </c>
      <c r="I120" s="12">
        <v>100</v>
      </c>
      <c r="J120" s="11">
        <v>1</v>
      </c>
      <c r="K120" s="12">
        <v>20</v>
      </c>
    </row>
    <row r="121" spans="1:11" ht="12.75">
      <c r="A121" s="1" t="s">
        <v>47</v>
      </c>
      <c r="B121" s="11">
        <v>1</v>
      </c>
      <c r="C121" s="12">
        <v>1.4</v>
      </c>
      <c r="D121" s="11">
        <v>12</v>
      </c>
      <c r="E121" s="12">
        <v>17.1</v>
      </c>
      <c r="F121" s="11">
        <v>31</v>
      </c>
      <c r="G121" s="12">
        <v>44.3</v>
      </c>
      <c r="H121" s="11">
        <v>26</v>
      </c>
      <c r="I121" s="12">
        <v>37.1</v>
      </c>
      <c r="J121" s="11">
        <v>70</v>
      </c>
      <c r="K121" s="12">
        <v>15.79</v>
      </c>
    </row>
    <row r="122" spans="1:11" ht="12.75">
      <c r="A122" s="1" t="s">
        <v>82</v>
      </c>
      <c r="B122" s="11">
        <v>1</v>
      </c>
      <c r="C122" s="12">
        <v>100</v>
      </c>
      <c r="J122" s="11">
        <v>1</v>
      </c>
      <c r="K122" s="12">
        <v>0</v>
      </c>
    </row>
    <row r="123" spans="1:11" ht="12.75">
      <c r="A123" s="1" t="s">
        <v>48</v>
      </c>
      <c r="B123" s="11">
        <v>3</v>
      </c>
      <c r="C123" s="12">
        <v>4.3</v>
      </c>
      <c r="D123" s="11">
        <v>23</v>
      </c>
      <c r="E123" s="12">
        <v>32.9</v>
      </c>
      <c r="F123" s="11">
        <v>18</v>
      </c>
      <c r="G123" s="12">
        <v>25.7</v>
      </c>
      <c r="H123" s="11">
        <v>26</v>
      </c>
      <c r="I123" s="12">
        <v>37.1</v>
      </c>
      <c r="J123" s="11">
        <v>70</v>
      </c>
      <c r="K123" s="12">
        <v>14.57</v>
      </c>
    </row>
    <row r="124" spans="1:11" ht="12.75">
      <c r="A124" s="1" t="s">
        <v>83</v>
      </c>
      <c r="F124" s="11">
        <v>1</v>
      </c>
      <c r="G124" s="12">
        <v>33.3</v>
      </c>
      <c r="H124" s="11">
        <v>2</v>
      </c>
      <c r="I124" s="12">
        <v>66.7</v>
      </c>
      <c r="J124" s="11">
        <v>3</v>
      </c>
      <c r="K124" s="12">
        <v>18.33</v>
      </c>
    </row>
    <row r="125" spans="1:11" ht="12.75">
      <c r="A125" s="1" t="s">
        <v>75</v>
      </c>
      <c r="F125" s="11">
        <v>1</v>
      </c>
      <c r="G125" s="12">
        <v>100</v>
      </c>
      <c r="J125" s="11">
        <v>1</v>
      </c>
      <c r="K125" s="12">
        <v>15</v>
      </c>
    </row>
    <row r="126" spans="1:11" ht="12.75">
      <c r="A126" s="1" t="s">
        <v>84</v>
      </c>
      <c r="B126" s="11">
        <v>3</v>
      </c>
      <c r="C126" s="12">
        <v>20</v>
      </c>
      <c r="D126" s="11">
        <v>2</v>
      </c>
      <c r="E126" s="12">
        <v>13.3</v>
      </c>
      <c r="F126" s="11">
        <v>5</v>
      </c>
      <c r="G126" s="12">
        <v>33.3</v>
      </c>
      <c r="H126" s="11">
        <v>5</v>
      </c>
      <c r="I126" s="12">
        <v>33.3</v>
      </c>
      <c r="J126" s="11">
        <v>15</v>
      </c>
      <c r="K126" s="12">
        <v>13</v>
      </c>
    </row>
    <row r="127" spans="1:11" ht="12.75">
      <c r="A127" s="1" t="s">
        <v>50</v>
      </c>
      <c r="B127" s="11">
        <v>6</v>
      </c>
      <c r="C127" s="12">
        <v>8.6</v>
      </c>
      <c r="D127" s="11">
        <v>22</v>
      </c>
      <c r="E127" s="12">
        <v>31.4</v>
      </c>
      <c r="F127" s="11">
        <v>26</v>
      </c>
      <c r="G127" s="12">
        <v>37.1</v>
      </c>
      <c r="H127" s="11">
        <v>16</v>
      </c>
      <c r="I127" s="12">
        <v>22.9</v>
      </c>
      <c r="J127" s="11">
        <v>70</v>
      </c>
      <c r="K127" s="12">
        <v>13.29</v>
      </c>
    </row>
    <row r="128" spans="1:11" ht="12.75">
      <c r="A128" s="1" t="s">
        <v>51</v>
      </c>
      <c r="B128" s="11">
        <v>6</v>
      </c>
      <c r="C128" s="12">
        <v>8.6</v>
      </c>
      <c r="D128" s="11">
        <v>10</v>
      </c>
      <c r="E128" s="12">
        <v>14.3</v>
      </c>
      <c r="F128" s="11">
        <v>26</v>
      </c>
      <c r="G128" s="12">
        <v>37.1</v>
      </c>
      <c r="H128" s="11">
        <v>28</v>
      </c>
      <c r="I128" s="12">
        <v>40</v>
      </c>
      <c r="J128" s="11">
        <v>70</v>
      </c>
      <c r="K128" s="12">
        <v>15</v>
      </c>
    </row>
    <row r="129" spans="1:11" ht="12.75">
      <c r="A129" s="1" t="s">
        <v>52</v>
      </c>
      <c r="D129" s="11">
        <v>2</v>
      </c>
      <c r="E129" s="12">
        <v>50</v>
      </c>
      <c r="F129" s="11">
        <v>2</v>
      </c>
      <c r="G129" s="12">
        <v>50</v>
      </c>
      <c r="J129" s="11">
        <v>4</v>
      </c>
      <c r="K129" s="12">
        <v>12.5</v>
      </c>
    </row>
    <row r="130" spans="1:11" ht="12.75">
      <c r="A130" s="1" t="s">
        <v>53</v>
      </c>
      <c r="B130" s="11">
        <v>6</v>
      </c>
      <c r="C130" s="12">
        <v>8.6</v>
      </c>
      <c r="D130" s="11">
        <v>4</v>
      </c>
      <c r="E130" s="12">
        <v>5.7</v>
      </c>
      <c r="F130" s="11">
        <v>28</v>
      </c>
      <c r="G130" s="12">
        <v>40</v>
      </c>
      <c r="H130" s="11">
        <v>32</v>
      </c>
      <c r="I130" s="12">
        <v>45.7</v>
      </c>
      <c r="J130" s="11">
        <v>70</v>
      </c>
      <c r="K130" s="12">
        <v>15.71</v>
      </c>
    </row>
    <row r="131" spans="1:11" ht="12.75">
      <c r="A131" s="1" t="s">
        <v>54</v>
      </c>
      <c r="B131" s="11">
        <v>3</v>
      </c>
      <c r="C131" s="12">
        <v>4.3</v>
      </c>
      <c r="D131" s="11">
        <v>36</v>
      </c>
      <c r="E131" s="12">
        <v>51.4</v>
      </c>
      <c r="F131" s="11">
        <v>24</v>
      </c>
      <c r="G131" s="12">
        <v>34.3</v>
      </c>
      <c r="H131" s="11">
        <v>7</v>
      </c>
      <c r="I131" s="12">
        <v>10</v>
      </c>
      <c r="J131" s="11">
        <v>70</v>
      </c>
      <c r="K131" s="12">
        <v>12.29</v>
      </c>
    </row>
    <row r="132" spans="1:11" ht="12.75">
      <c r="A132" s="1" t="s">
        <v>55</v>
      </c>
      <c r="B132" s="11">
        <v>9</v>
      </c>
      <c r="C132" s="12">
        <v>12.9</v>
      </c>
      <c r="D132" s="11">
        <v>13</v>
      </c>
      <c r="E132" s="12">
        <v>18.6</v>
      </c>
      <c r="F132" s="11">
        <v>23</v>
      </c>
      <c r="G132" s="12">
        <v>32.9</v>
      </c>
      <c r="H132" s="11">
        <v>25</v>
      </c>
      <c r="I132" s="12">
        <v>35.7</v>
      </c>
      <c r="J132" s="11">
        <v>70</v>
      </c>
      <c r="K132" s="12">
        <v>13.93</v>
      </c>
    </row>
    <row r="133" spans="1:11" ht="12.75">
      <c r="A133" s="1" t="s">
        <v>56</v>
      </c>
      <c r="B133" s="11">
        <v>3</v>
      </c>
      <c r="C133" s="12">
        <v>4.3</v>
      </c>
      <c r="D133" s="11">
        <v>26</v>
      </c>
      <c r="E133" s="12">
        <v>37.1</v>
      </c>
      <c r="F133" s="11">
        <v>25</v>
      </c>
      <c r="G133" s="12">
        <v>35.7</v>
      </c>
      <c r="H133" s="11">
        <v>16</v>
      </c>
      <c r="I133" s="12">
        <v>22.9</v>
      </c>
      <c r="J133" s="11">
        <v>70</v>
      </c>
      <c r="K133" s="12">
        <v>13.64</v>
      </c>
    </row>
    <row r="134" spans="1:11" ht="12.75">
      <c r="A134" s="1" t="s">
        <v>68</v>
      </c>
      <c r="D134" s="11">
        <v>2</v>
      </c>
      <c r="E134" s="12">
        <v>100</v>
      </c>
      <c r="J134" s="11">
        <v>2</v>
      </c>
      <c r="K134" s="12">
        <v>10</v>
      </c>
    </row>
    <row r="135" spans="1:11" ht="12.75">
      <c r="A135" s="1" t="s">
        <v>57</v>
      </c>
      <c r="B135" s="11">
        <v>7</v>
      </c>
      <c r="C135" s="12">
        <v>10</v>
      </c>
      <c r="D135" s="11">
        <v>33</v>
      </c>
      <c r="E135" s="12">
        <v>47.1</v>
      </c>
      <c r="F135" s="11">
        <v>15</v>
      </c>
      <c r="G135" s="12">
        <v>21.4</v>
      </c>
      <c r="H135" s="11">
        <v>15</v>
      </c>
      <c r="I135" s="12">
        <v>21.4</v>
      </c>
      <c r="J135" s="11">
        <v>70</v>
      </c>
      <c r="K135" s="12">
        <v>12.21</v>
      </c>
    </row>
    <row r="136" spans="1:11" ht="12.75">
      <c r="A136" s="1" t="s">
        <v>76</v>
      </c>
      <c r="D136" s="11">
        <v>10</v>
      </c>
      <c r="E136" s="12">
        <v>55.6</v>
      </c>
      <c r="F136" s="11">
        <v>8</v>
      </c>
      <c r="G136" s="12">
        <v>44.4</v>
      </c>
      <c r="J136" s="11">
        <v>18</v>
      </c>
      <c r="K136" s="12">
        <v>12.22</v>
      </c>
    </row>
    <row r="137" spans="1:11" ht="12.75">
      <c r="A137" s="1" t="s">
        <v>58</v>
      </c>
      <c r="B137" s="11">
        <v>4</v>
      </c>
      <c r="C137" s="12">
        <v>5.7</v>
      </c>
      <c r="D137" s="11">
        <v>19</v>
      </c>
      <c r="E137" s="12">
        <v>27.1</v>
      </c>
      <c r="F137" s="11">
        <v>23</v>
      </c>
      <c r="G137" s="12">
        <v>32.9</v>
      </c>
      <c r="H137" s="11">
        <v>24</v>
      </c>
      <c r="I137" s="12">
        <v>34.3</v>
      </c>
      <c r="J137" s="11">
        <v>70</v>
      </c>
      <c r="K137" s="12">
        <v>14.5</v>
      </c>
    </row>
    <row r="138" spans="1:11" ht="12.75">
      <c r="A138" s="1" t="s">
        <v>77</v>
      </c>
      <c r="D138" s="11">
        <v>2</v>
      </c>
      <c r="E138" s="12">
        <v>66.7</v>
      </c>
      <c r="H138" s="11">
        <v>1</v>
      </c>
      <c r="I138" s="12">
        <v>33.3</v>
      </c>
      <c r="J138" s="11">
        <v>3</v>
      </c>
      <c r="K138" s="12">
        <v>13.33</v>
      </c>
    </row>
    <row r="139" spans="1:11" ht="12.75">
      <c r="A139" s="1" t="s">
        <v>85</v>
      </c>
      <c r="H139" s="11">
        <v>1</v>
      </c>
      <c r="I139" s="12">
        <v>100</v>
      </c>
      <c r="J139" s="11">
        <v>1</v>
      </c>
      <c r="K139" s="12">
        <v>20</v>
      </c>
    </row>
    <row r="140" spans="1:11" ht="12.75">
      <c r="A140" s="1" t="s">
        <v>69</v>
      </c>
      <c r="D140" s="11">
        <v>1</v>
      </c>
      <c r="E140" s="12">
        <v>50</v>
      </c>
      <c r="F140" s="11">
        <v>1</v>
      </c>
      <c r="G140" s="12">
        <v>50</v>
      </c>
      <c r="J140" s="11">
        <v>2</v>
      </c>
      <c r="K140" s="12">
        <v>12.5</v>
      </c>
    </row>
    <row r="141" spans="1:11" ht="12.75">
      <c r="A141" s="1" t="s">
        <v>59</v>
      </c>
      <c r="B141" s="11">
        <v>4</v>
      </c>
      <c r="C141" s="12">
        <v>5.7</v>
      </c>
      <c r="D141" s="11">
        <v>10</v>
      </c>
      <c r="E141" s="12">
        <v>14.3</v>
      </c>
      <c r="F141" s="11">
        <v>29</v>
      </c>
      <c r="G141" s="12">
        <v>41.4</v>
      </c>
      <c r="H141" s="11">
        <v>27</v>
      </c>
      <c r="I141" s="12">
        <v>38.6</v>
      </c>
      <c r="J141" s="11">
        <v>70</v>
      </c>
      <c r="K141" s="12">
        <v>15.36</v>
      </c>
    </row>
    <row r="142" spans="1:11" ht="12.75">
      <c r="A142" s="1" t="s">
        <v>86</v>
      </c>
      <c r="F142" s="11">
        <v>1</v>
      </c>
      <c r="G142" s="12">
        <v>100</v>
      </c>
      <c r="J142" s="11">
        <v>1</v>
      </c>
      <c r="K142" s="12">
        <v>15</v>
      </c>
    </row>
    <row r="143" spans="1:11" ht="12.75">
      <c r="A143" s="1" t="s">
        <v>87</v>
      </c>
      <c r="F143" s="11">
        <v>1</v>
      </c>
      <c r="G143" s="12">
        <v>100</v>
      </c>
      <c r="J143" s="11">
        <v>1</v>
      </c>
      <c r="K143" s="12">
        <v>15</v>
      </c>
    </row>
    <row r="144" spans="1:11" ht="12.75">
      <c r="A144" s="1" t="s">
        <v>60</v>
      </c>
      <c r="B144" s="11">
        <v>5</v>
      </c>
      <c r="C144" s="12">
        <v>7.1</v>
      </c>
      <c r="D144" s="11">
        <v>16</v>
      </c>
      <c r="E144" s="12">
        <v>22.9</v>
      </c>
      <c r="F144" s="11">
        <v>21</v>
      </c>
      <c r="G144" s="12">
        <v>30</v>
      </c>
      <c r="H144" s="11">
        <v>28</v>
      </c>
      <c r="I144" s="12">
        <v>40</v>
      </c>
      <c r="J144" s="11">
        <v>70</v>
      </c>
      <c r="K144" s="12">
        <v>14.79</v>
      </c>
    </row>
    <row r="145" spans="1:11" ht="12.75">
      <c r="A145" s="1" t="s">
        <v>61</v>
      </c>
      <c r="B145" s="11">
        <v>2</v>
      </c>
      <c r="C145" s="12">
        <v>2.9</v>
      </c>
      <c r="D145" s="11">
        <v>13</v>
      </c>
      <c r="E145" s="12">
        <v>18.6</v>
      </c>
      <c r="F145" s="11">
        <v>38</v>
      </c>
      <c r="G145" s="12">
        <v>54.3</v>
      </c>
      <c r="H145" s="11">
        <v>17</v>
      </c>
      <c r="I145" s="12">
        <v>24.3</v>
      </c>
      <c r="J145" s="11">
        <v>70</v>
      </c>
      <c r="K145" s="12">
        <v>14.86</v>
      </c>
    </row>
    <row r="146" spans="1:11" ht="12.75">
      <c r="A146" s="1" t="s">
        <v>88</v>
      </c>
      <c r="F146" s="11">
        <v>3</v>
      </c>
      <c r="G146" s="12">
        <v>75</v>
      </c>
      <c r="H146" s="11">
        <v>1</v>
      </c>
      <c r="I146" s="12">
        <v>25</v>
      </c>
      <c r="J146" s="11">
        <v>4</v>
      </c>
      <c r="K146" s="12">
        <v>16.25</v>
      </c>
    </row>
    <row r="147" spans="1:11" ht="12.75">
      <c r="A147" s="1" t="s">
        <v>89</v>
      </c>
      <c r="B147" s="11">
        <v>1</v>
      </c>
      <c r="C147" s="12">
        <v>10</v>
      </c>
      <c r="D147" s="11">
        <v>1</v>
      </c>
      <c r="E147" s="12">
        <v>10</v>
      </c>
      <c r="F147" s="11">
        <v>3</v>
      </c>
      <c r="G147" s="12">
        <v>30</v>
      </c>
      <c r="H147" s="11">
        <v>5</v>
      </c>
      <c r="I147" s="12">
        <v>50</v>
      </c>
      <c r="J147" s="11">
        <v>10</v>
      </c>
      <c r="K147" s="12">
        <v>15.5</v>
      </c>
    </row>
    <row r="148" spans="1:11" ht="12.75">
      <c r="A148" s="1" t="s">
        <v>62</v>
      </c>
      <c r="F148" s="11">
        <v>1</v>
      </c>
      <c r="G148" s="12">
        <v>50</v>
      </c>
      <c r="H148" s="11">
        <v>1</v>
      </c>
      <c r="I148" s="12">
        <v>50</v>
      </c>
      <c r="J148" s="11">
        <v>2</v>
      </c>
      <c r="K148" s="12">
        <v>17.5</v>
      </c>
    </row>
    <row r="149" spans="1:11" ht="12.75">
      <c r="A149" s="1" t="s">
        <v>63</v>
      </c>
      <c r="B149" s="11">
        <v>2</v>
      </c>
      <c r="C149" s="12">
        <v>3.9</v>
      </c>
      <c r="D149" s="11">
        <v>14</v>
      </c>
      <c r="E149" s="12">
        <v>27.5</v>
      </c>
      <c r="F149" s="11">
        <v>20</v>
      </c>
      <c r="G149" s="12">
        <v>39.2</v>
      </c>
      <c r="H149" s="11">
        <v>15</v>
      </c>
      <c r="I149" s="12">
        <v>29.4</v>
      </c>
      <c r="J149" s="11">
        <v>51</v>
      </c>
      <c r="K149" s="12">
        <v>14.51</v>
      </c>
    </row>
    <row r="150" spans="1:11" ht="12.75">
      <c r="A150" s="1" t="s">
        <v>80</v>
      </c>
      <c r="B150" s="11">
        <v>2</v>
      </c>
      <c r="C150" s="12">
        <v>8.7</v>
      </c>
      <c r="D150" s="11">
        <v>9</v>
      </c>
      <c r="E150" s="12">
        <v>39.1</v>
      </c>
      <c r="F150" s="11">
        <v>7</v>
      </c>
      <c r="G150" s="12">
        <v>30.4</v>
      </c>
      <c r="H150" s="11">
        <v>5</v>
      </c>
      <c r="I150" s="12">
        <v>21.7</v>
      </c>
      <c r="J150" s="11">
        <v>23</v>
      </c>
      <c r="K150" s="12">
        <v>12.83</v>
      </c>
    </row>
    <row r="151" spans="1:11" ht="12.75">
      <c r="A151" s="1" t="s">
        <v>65</v>
      </c>
      <c r="H151" s="11">
        <v>1</v>
      </c>
      <c r="I151" s="12">
        <v>100</v>
      </c>
      <c r="J151" s="11">
        <v>1</v>
      </c>
      <c r="K151" s="12">
        <v>20</v>
      </c>
    </row>
    <row r="152" spans="1:11" s="13" customFormat="1" ht="12.75">
      <c r="A152" s="1" t="s">
        <v>66</v>
      </c>
      <c r="B152" s="11">
        <v>2</v>
      </c>
      <c r="C152" s="12">
        <v>2.9</v>
      </c>
      <c r="D152" s="11">
        <v>19</v>
      </c>
      <c r="E152" s="12">
        <v>27.1</v>
      </c>
      <c r="F152" s="11">
        <v>30</v>
      </c>
      <c r="G152" s="12">
        <v>42.9</v>
      </c>
      <c r="H152" s="11">
        <v>19</v>
      </c>
      <c r="I152" s="12">
        <v>27.1</v>
      </c>
      <c r="J152" s="11">
        <v>70</v>
      </c>
      <c r="K152" s="12">
        <v>14.57</v>
      </c>
    </row>
    <row r="153" spans="1:11" ht="12.75">
      <c r="A153" s="1" t="s">
        <v>90</v>
      </c>
      <c r="F153" s="11">
        <v>1</v>
      </c>
      <c r="G153" s="12">
        <v>100</v>
      </c>
      <c r="J153" s="11">
        <v>1</v>
      </c>
      <c r="K153" s="12">
        <v>15</v>
      </c>
    </row>
    <row r="154" spans="1:11" ht="12.75">
      <c r="A154" s="1" t="s">
        <v>91</v>
      </c>
      <c r="B154" s="11">
        <v>2</v>
      </c>
      <c r="C154" s="12">
        <v>15.4</v>
      </c>
      <c r="D154" s="11">
        <v>5</v>
      </c>
      <c r="E154" s="12">
        <v>38.5</v>
      </c>
      <c r="F154" s="11">
        <v>3</v>
      </c>
      <c r="G154" s="12">
        <v>23.1</v>
      </c>
      <c r="H154" s="11">
        <v>3</v>
      </c>
      <c r="I154" s="12">
        <v>23.1</v>
      </c>
      <c r="J154" s="11">
        <v>13</v>
      </c>
      <c r="K154" s="12">
        <v>11.92</v>
      </c>
    </row>
    <row r="155" spans="1:11" ht="12.75">
      <c r="A155" s="1" t="s">
        <v>71</v>
      </c>
      <c r="F155" s="11">
        <v>1</v>
      </c>
      <c r="G155" s="12">
        <v>100</v>
      </c>
      <c r="J155" s="11">
        <v>1</v>
      </c>
      <c r="K155" s="12">
        <v>15</v>
      </c>
    </row>
    <row r="156" spans="1:11" ht="12.75">
      <c r="A156" s="13" t="s">
        <v>26</v>
      </c>
      <c r="B156" s="13">
        <f>SUM(B118:B155)</f>
        <v>75</v>
      </c>
      <c r="C156" s="14">
        <f>B156/$J$156*100</f>
        <v>6.193228736581338</v>
      </c>
      <c r="D156" s="13">
        <f>SUM(D118:D155)</f>
        <v>325</v>
      </c>
      <c r="E156" s="14">
        <f>D156/$J$156*100</f>
        <v>26.837324525185796</v>
      </c>
      <c r="F156" s="13">
        <f>SUM(F118:F155)</f>
        <v>442</v>
      </c>
      <c r="G156" s="14">
        <f>F156/$J$156*100</f>
        <v>36.498761354252686</v>
      </c>
      <c r="H156" s="13">
        <f>SUM(H118:H155)</f>
        <v>369</v>
      </c>
      <c r="I156" s="14">
        <f>H156/$J$156*100</f>
        <v>30.470685383980182</v>
      </c>
      <c r="J156" s="13">
        <f>SUM(J118:J155)</f>
        <v>1211</v>
      </c>
      <c r="K156" s="14">
        <f>((B156*0)+(D156*10)+(F156*15)+(H156*20))/J156</f>
        <v>14.25268373245252</v>
      </c>
    </row>
    <row r="173" spans="1:11" s="15" customFormat="1" ht="12.75">
      <c r="A173" s="13" t="s">
        <v>7</v>
      </c>
      <c r="C173" s="18"/>
      <c r="E173" s="18"/>
      <c r="G173" s="18"/>
      <c r="I173" s="18"/>
      <c r="K173" s="18"/>
    </row>
    <row r="174" spans="1:11" ht="12.75">
      <c r="A174" s="1" t="s">
        <v>45</v>
      </c>
      <c r="B174" s="11">
        <v>2</v>
      </c>
      <c r="C174" s="12">
        <v>1.3</v>
      </c>
      <c r="D174" s="11">
        <v>48</v>
      </c>
      <c r="E174" s="12">
        <v>32</v>
      </c>
      <c r="F174" s="11">
        <v>67</v>
      </c>
      <c r="G174" s="12">
        <v>44.7</v>
      </c>
      <c r="H174" s="11">
        <v>33</v>
      </c>
      <c r="I174" s="12">
        <v>22</v>
      </c>
      <c r="J174" s="11">
        <v>150</v>
      </c>
      <c r="K174" s="12">
        <v>14.3</v>
      </c>
    </row>
    <row r="175" spans="1:11" ht="12.75">
      <c r="A175" s="1" t="s">
        <v>47</v>
      </c>
      <c r="B175" s="11">
        <v>3</v>
      </c>
      <c r="C175" s="12">
        <v>2</v>
      </c>
      <c r="D175" s="11">
        <v>56</v>
      </c>
      <c r="E175" s="12">
        <v>37.3</v>
      </c>
      <c r="F175" s="11">
        <v>73</v>
      </c>
      <c r="G175" s="12">
        <v>48.7</v>
      </c>
      <c r="H175" s="11">
        <v>18</v>
      </c>
      <c r="I175" s="12">
        <v>12</v>
      </c>
      <c r="J175" s="11">
        <v>150</v>
      </c>
      <c r="K175" s="12">
        <v>13.43</v>
      </c>
    </row>
    <row r="176" spans="1:11" ht="12.75">
      <c r="A176" s="1" t="s">
        <v>48</v>
      </c>
      <c r="B176" s="11">
        <v>3</v>
      </c>
      <c r="C176" s="12">
        <v>2</v>
      </c>
      <c r="D176" s="11">
        <v>51</v>
      </c>
      <c r="E176" s="12">
        <v>34</v>
      </c>
      <c r="F176" s="11">
        <v>66</v>
      </c>
      <c r="G176" s="12">
        <v>44</v>
      </c>
      <c r="H176" s="11">
        <v>30</v>
      </c>
      <c r="I176" s="12">
        <v>20</v>
      </c>
      <c r="J176" s="11">
        <v>150</v>
      </c>
      <c r="K176" s="12">
        <v>14</v>
      </c>
    </row>
    <row r="177" spans="1:11" ht="12.75">
      <c r="A177" s="1" t="s">
        <v>101</v>
      </c>
      <c r="B177" s="11">
        <v>6</v>
      </c>
      <c r="C177" s="12">
        <v>15</v>
      </c>
      <c r="D177" s="11">
        <v>10</v>
      </c>
      <c r="E177" s="12">
        <v>25</v>
      </c>
      <c r="F177" s="11">
        <v>9</v>
      </c>
      <c r="G177" s="12">
        <v>22.5</v>
      </c>
      <c r="H177" s="11">
        <v>15</v>
      </c>
      <c r="I177" s="12">
        <v>37.5</v>
      </c>
      <c r="J177" s="11">
        <v>40</v>
      </c>
      <c r="K177" s="12">
        <v>13.38</v>
      </c>
    </row>
    <row r="178" spans="1:11" ht="12.75">
      <c r="A178" s="1" t="s">
        <v>50</v>
      </c>
      <c r="B178" s="11">
        <v>2</v>
      </c>
      <c r="C178" s="12">
        <v>1.3</v>
      </c>
      <c r="D178" s="11">
        <v>61</v>
      </c>
      <c r="E178" s="12">
        <v>40.7</v>
      </c>
      <c r="F178" s="11">
        <v>60</v>
      </c>
      <c r="G178" s="12">
        <v>40</v>
      </c>
      <c r="H178" s="11">
        <v>27</v>
      </c>
      <c r="I178" s="12">
        <v>18</v>
      </c>
      <c r="J178" s="11">
        <v>150</v>
      </c>
      <c r="K178" s="12">
        <v>13.67</v>
      </c>
    </row>
    <row r="179" spans="1:11" ht="12.75">
      <c r="A179" s="1" t="s">
        <v>51</v>
      </c>
      <c r="B179" s="11">
        <v>1</v>
      </c>
      <c r="C179" s="12">
        <v>0.7</v>
      </c>
      <c r="D179" s="11">
        <v>50</v>
      </c>
      <c r="E179" s="12">
        <v>33.3</v>
      </c>
      <c r="F179" s="11">
        <v>59</v>
      </c>
      <c r="G179" s="12">
        <v>39.3</v>
      </c>
      <c r="H179" s="11">
        <v>40</v>
      </c>
      <c r="I179" s="12">
        <v>26.7</v>
      </c>
      <c r="J179" s="11">
        <v>150</v>
      </c>
      <c r="K179" s="12">
        <v>14.57</v>
      </c>
    </row>
    <row r="180" spans="1:11" ht="12.75">
      <c r="A180" s="1" t="s">
        <v>52</v>
      </c>
      <c r="D180" s="11">
        <v>1</v>
      </c>
      <c r="E180" s="12">
        <v>100</v>
      </c>
      <c r="J180" s="11">
        <v>1</v>
      </c>
      <c r="K180" s="12">
        <v>10</v>
      </c>
    </row>
    <row r="181" spans="1:11" ht="12.75">
      <c r="A181" s="1" t="s">
        <v>53</v>
      </c>
      <c r="B181" s="11">
        <v>2</v>
      </c>
      <c r="C181" s="12">
        <v>1.3</v>
      </c>
      <c r="D181" s="11">
        <v>45</v>
      </c>
      <c r="E181" s="12">
        <v>30</v>
      </c>
      <c r="F181" s="11">
        <v>64</v>
      </c>
      <c r="G181" s="12">
        <v>42.7</v>
      </c>
      <c r="H181" s="11">
        <v>39</v>
      </c>
      <c r="I181" s="12">
        <v>26</v>
      </c>
      <c r="J181" s="11">
        <v>150</v>
      </c>
      <c r="K181" s="12">
        <v>14.6</v>
      </c>
    </row>
    <row r="182" spans="1:11" ht="12.75">
      <c r="A182" s="1" t="s">
        <v>54</v>
      </c>
      <c r="B182" s="11">
        <v>4</v>
      </c>
      <c r="C182" s="12">
        <v>2.7</v>
      </c>
      <c r="D182" s="11">
        <v>62</v>
      </c>
      <c r="E182" s="12">
        <v>41.3</v>
      </c>
      <c r="F182" s="11">
        <v>63</v>
      </c>
      <c r="G182" s="12">
        <v>42</v>
      </c>
      <c r="H182" s="11">
        <v>21</v>
      </c>
      <c r="I182" s="12">
        <v>14</v>
      </c>
      <c r="J182" s="11">
        <v>150</v>
      </c>
      <c r="K182" s="12">
        <v>13.23</v>
      </c>
    </row>
    <row r="183" spans="1:11" ht="12.75">
      <c r="A183" s="1" t="s">
        <v>72</v>
      </c>
      <c r="B183" s="11">
        <v>3</v>
      </c>
      <c r="C183" s="12">
        <v>8.8</v>
      </c>
      <c r="D183" s="11">
        <v>9</v>
      </c>
      <c r="E183" s="12">
        <v>26.5</v>
      </c>
      <c r="F183" s="11">
        <v>14</v>
      </c>
      <c r="G183" s="12">
        <v>41.2</v>
      </c>
      <c r="H183" s="11">
        <v>8</v>
      </c>
      <c r="I183" s="12">
        <v>23.5</v>
      </c>
      <c r="J183" s="11">
        <v>34</v>
      </c>
      <c r="K183" s="12">
        <v>13.53</v>
      </c>
    </row>
    <row r="184" spans="1:11" ht="12.75">
      <c r="A184" s="1" t="s">
        <v>55</v>
      </c>
      <c r="B184" s="11">
        <v>7</v>
      </c>
      <c r="C184" s="12">
        <v>4.7</v>
      </c>
      <c r="D184" s="11">
        <v>30</v>
      </c>
      <c r="E184" s="12">
        <v>20</v>
      </c>
      <c r="F184" s="11">
        <v>66</v>
      </c>
      <c r="G184" s="12">
        <v>44</v>
      </c>
      <c r="H184" s="11">
        <v>47</v>
      </c>
      <c r="I184" s="12">
        <v>31.3</v>
      </c>
      <c r="J184" s="11">
        <v>150</v>
      </c>
      <c r="K184" s="12">
        <v>14.87</v>
      </c>
    </row>
    <row r="185" spans="1:11" ht="12.75">
      <c r="A185" s="1" t="s">
        <v>56</v>
      </c>
      <c r="B185" s="11">
        <v>2</v>
      </c>
      <c r="C185" s="12">
        <v>1.3</v>
      </c>
      <c r="D185" s="11">
        <v>65</v>
      </c>
      <c r="E185" s="12">
        <v>43.3</v>
      </c>
      <c r="F185" s="11">
        <v>60</v>
      </c>
      <c r="G185" s="12">
        <v>40</v>
      </c>
      <c r="H185" s="11">
        <v>23</v>
      </c>
      <c r="I185" s="12">
        <v>15.3</v>
      </c>
      <c r="J185" s="11">
        <v>150</v>
      </c>
      <c r="K185" s="12">
        <v>13.4</v>
      </c>
    </row>
    <row r="186" spans="1:11" ht="12.75">
      <c r="A186" s="1" t="s">
        <v>57</v>
      </c>
      <c r="B186" s="11">
        <v>2</v>
      </c>
      <c r="C186" s="12">
        <v>1.3</v>
      </c>
      <c r="D186" s="11">
        <v>64</v>
      </c>
      <c r="E186" s="12">
        <v>42.7</v>
      </c>
      <c r="F186" s="11">
        <v>58</v>
      </c>
      <c r="G186" s="12">
        <v>38.7</v>
      </c>
      <c r="H186" s="11">
        <v>26</v>
      </c>
      <c r="I186" s="12">
        <v>17.3</v>
      </c>
      <c r="J186" s="11">
        <v>150</v>
      </c>
      <c r="K186" s="12">
        <v>13.53</v>
      </c>
    </row>
    <row r="187" spans="1:11" ht="12.75">
      <c r="A187" s="1" t="s">
        <v>58</v>
      </c>
      <c r="B187" s="11">
        <v>1</v>
      </c>
      <c r="C187" s="12">
        <v>0.7</v>
      </c>
      <c r="D187" s="11">
        <v>42</v>
      </c>
      <c r="E187" s="12">
        <v>28</v>
      </c>
      <c r="F187" s="11">
        <v>61</v>
      </c>
      <c r="G187" s="12">
        <v>40.7</v>
      </c>
      <c r="H187" s="11">
        <v>46</v>
      </c>
      <c r="I187" s="12">
        <v>30.7</v>
      </c>
      <c r="J187" s="11">
        <v>150</v>
      </c>
      <c r="K187" s="12">
        <v>15.03</v>
      </c>
    </row>
    <row r="188" spans="1:11" ht="12.75">
      <c r="A188" s="1" t="s">
        <v>59</v>
      </c>
      <c r="B188" s="11">
        <v>2</v>
      </c>
      <c r="C188" s="12">
        <v>1.3</v>
      </c>
      <c r="D188" s="11">
        <v>42</v>
      </c>
      <c r="E188" s="12">
        <v>28</v>
      </c>
      <c r="F188" s="11">
        <v>65</v>
      </c>
      <c r="G188" s="12">
        <v>43.3</v>
      </c>
      <c r="H188" s="11">
        <v>41</v>
      </c>
      <c r="I188" s="12">
        <v>27.3</v>
      </c>
      <c r="J188" s="11">
        <v>150</v>
      </c>
      <c r="K188" s="12">
        <v>14.77</v>
      </c>
    </row>
    <row r="189" spans="1:11" ht="12.75">
      <c r="A189" s="1" t="s">
        <v>60</v>
      </c>
      <c r="B189" s="11">
        <v>1</v>
      </c>
      <c r="C189" s="12">
        <v>0.7</v>
      </c>
      <c r="D189" s="11">
        <v>35</v>
      </c>
      <c r="E189" s="12">
        <v>23.3</v>
      </c>
      <c r="F189" s="11">
        <v>66</v>
      </c>
      <c r="G189" s="12">
        <v>44</v>
      </c>
      <c r="H189" s="11">
        <v>48</v>
      </c>
      <c r="I189" s="12">
        <v>32</v>
      </c>
      <c r="J189" s="11">
        <v>150</v>
      </c>
      <c r="K189" s="12">
        <v>15.33</v>
      </c>
    </row>
    <row r="190" spans="1:11" ht="12.75">
      <c r="A190" s="1" t="s">
        <v>61</v>
      </c>
      <c r="B190" s="11">
        <v>2</v>
      </c>
      <c r="C190" s="12">
        <v>1.3</v>
      </c>
      <c r="D190" s="11">
        <v>51</v>
      </c>
      <c r="E190" s="12">
        <v>34.2</v>
      </c>
      <c r="F190" s="11">
        <v>71</v>
      </c>
      <c r="G190" s="12">
        <v>47.7</v>
      </c>
      <c r="H190" s="11">
        <v>25</v>
      </c>
      <c r="I190" s="12">
        <v>16.8</v>
      </c>
      <c r="J190" s="11">
        <v>149</v>
      </c>
      <c r="K190" s="12">
        <v>13.93</v>
      </c>
    </row>
    <row r="191" spans="1:11" ht="12.75">
      <c r="A191" s="1" t="s">
        <v>102</v>
      </c>
      <c r="B191" s="11">
        <v>6</v>
      </c>
      <c r="C191" s="12">
        <v>11.3</v>
      </c>
      <c r="D191" s="11">
        <v>11</v>
      </c>
      <c r="E191" s="12">
        <v>20.8</v>
      </c>
      <c r="F191" s="11">
        <v>22</v>
      </c>
      <c r="G191" s="12">
        <v>41.5</v>
      </c>
      <c r="H191" s="11">
        <v>14</v>
      </c>
      <c r="I191" s="12">
        <v>26.4</v>
      </c>
      <c r="J191" s="11">
        <v>53</v>
      </c>
      <c r="K191" s="12">
        <v>13.58</v>
      </c>
    </row>
    <row r="192" spans="1:11" ht="12.75">
      <c r="A192" s="1" t="s">
        <v>63</v>
      </c>
      <c r="B192" s="11">
        <v>3</v>
      </c>
      <c r="C192" s="12">
        <v>2</v>
      </c>
      <c r="D192" s="11">
        <v>43</v>
      </c>
      <c r="E192" s="12">
        <v>28.7</v>
      </c>
      <c r="F192" s="11">
        <v>70</v>
      </c>
      <c r="G192" s="12">
        <v>46.7</v>
      </c>
      <c r="H192" s="11">
        <v>34</v>
      </c>
      <c r="I192" s="12">
        <v>22.7</v>
      </c>
      <c r="J192" s="11">
        <v>150</v>
      </c>
      <c r="K192" s="12">
        <v>14.4</v>
      </c>
    </row>
    <row r="193" spans="1:11" ht="12.75">
      <c r="A193" s="1" t="s">
        <v>80</v>
      </c>
      <c r="D193" s="11">
        <v>1</v>
      </c>
      <c r="E193" s="12">
        <v>50</v>
      </c>
      <c r="F193" s="11">
        <v>1</v>
      </c>
      <c r="G193" s="12">
        <v>50</v>
      </c>
      <c r="J193" s="11">
        <v>2</v>
      </c>
      <c r="K193" s="12">
        <v>12.5</v>
      </c>
    </row>
    <row r="194" spans="1:11" ht="12.75">
      <c r="A194" s="1" t="s">
        <v>66</v>
      </c>
      <c r="B194" s="11">
        <v>1</v>
      </c>
      <c r="C194" s="12">
        <v>0.7</v>
      </c>
      <c r="D194" s="11">
        <v>53</v>
      </c>
      <c r="E194" s="12">
        <v>35.6</v>
      </c>
      <c r="F194" s="11">
        <v>75</v>
      </c>
      <c r="G194" s="12">
        <v>50.3</v>
      </c>
      <c r="H194" s="11">
        <v>20</v>
      </c>
      <c r="I194" s="12">
        <v>13.4</v>
      </c>
      <c r="J194" s="11">
        <v>149</v>
      </c>
      <c r="K194" s="12">
        <v>13.79</v>
      </c>
    </row>
    <row r="195" spans="1:11" ht="12.75">
      <c r="A195" s="1" t="s">
        <v>103</v>
      </c>
      <c r="B195" s="11">
        <v>7</v>
      </c>
      <c r="C195" s="12">
        <v>20</v>
      </c>
      <c r="D195" s="11">
        <v>13</v>
      </c>
      <c r="E195" s="12">
        <v>37.1</v>
      </c>
      <c r="F195" s="11">
        <v>7</v>
      </c>
      <c r="G195" s="12">
        <v>20</v>
      </c>
      <c r="H195" s="11">
        <v>8</v>
      </c>
      <c r="I195" s="12">
        <v>22.9</v>
      </c>
      <c r="J195" s="11">
        <v>35</v>
      </c>
      <c r="K195" s="12">
        <v>11.29</v>
      </c>
    </row>
    <row r="196" spans="1:11" s="13" customFormat="1" ht="12.75">
      <c r="A196" s="13" t="s">
        <v>27</v>
      </c>
      <c r="B196" s="13">
        <f>SUM(B174:B195)</f>
        <v>60</v>
      </c>
      <c r="C196" s="14">
        <f>B196/$J$196*100</f>
        <v>2.3410066328521264</v>
      </c>
      <c r="D196" s="13">
        <f>SUM(D174:D195)</f>
        <v>843</v>
      </c>
      <c r="E196" s="14">
        <f>D196/$J$196*100</f>
        <v>32.891143191572375</v>
      </c>
      <c r="F196" s="13">
        <f>SUM(F174:F195)</f>
        <v>1097</v>
      </c>
      <c r="G196" s="14">
        <f>F196/$J$196*100</f>
        <v>42.80140460397971</v>
      </c>
      <c r="H196" s="13">
        <f>SUM(H174:H195)</f>
        <v>563</v>
      </c>
      <c r="I196" s="14">
        <f>H196/$J$196*100</f>
        <v>21.966445571595784</v>
      </c>
      <c r="J196" s="13">
        <f>SUM(J174:J195)</f>
        <v>2563</v>
      </c>
      <c r="K196" s="14">
        <f>((B196*0)+(D196*10)+(F196*15)+(H196*20))/J196</f>
        <v>14.102614124073352</v>
      </c>
    </row>
    <row r="197" spans="3:11" s="16" customFormat="1" ht="12.75">
      <c r="C197" s="17"/>
      <c r="E197" s="17"/>
      <c r="G197" s="17"/>
      <c r="I197" s="17"/>
      <c r="K197" s="17"/>
    </row>
    <row r="198" spans="1:11" s="15" customFormat="1" ht="12.75">
      <c r="A198" s="13" t="s">
        <v>8</v>
      </c>
      <c r="C198" s="18"/>
      <c r="E198" s="18"/>
      <c r="G198" s="18"/>
      <c r="I198" s="18"/>
      <c r="K198" s="18"/>
    </row>
    <row r="199" spans="1:11" ht="12.75">
      <c r="A199" s="1" t="s">
        <v>45</v>
      </c>
      <c r="B199" s="11">
        <v>8</v>
      </c>
      <c r="C199" s="12">
        <v>6</v>
      </c>
      <c r="D199" s="11">
        <v>22</v>
      </c>
      <c r="E199" s="12">
        <v>16.5</v>
      </c>
      <c r="F199" s="11">
        <v>41</v>
      </c>
      <c r="G199" s="12">
        <v>30.8</v>
      </c>
      <c r="H199" s="11">
        <v>62</v>
      </c>
      <c r="I199" s="12">
        <v>46.6</v>
      </c>
      <c r="J199" s="11">
        <v>133</v>
      </c>
      <c r="K199" s="12">
        <v>15.6</v>
      </c>
    </row>
    <row r="200" spans="1:11" ht="12.75">
      <c r="A200" s="1" t="s">
        <v>47</v>
      </c>
      <c r="B200" s="11">
        <v>2</v>
      </c>
      <c r="C200" s="12">
        <v>1.5</v>
      </c>
      <c r="D200" s="11">
        <v>19</v>
      </c>
      <c r="E200" s="12">
        <v>14.3</v>
      </c>
      <c r="F200" s="11">
        <v>71</v>
      </c>
      <c r="G200" s="12">
        <v>53.4</v>
      </c>
      <c r="H200" s="11">
        <v>41</v>
      </c>
      <c r="I200" s="12">
        <v>30.8</v>
      </c>
      <c r="J200" s="11">
        <v>133</v>
      </c>
      <c r="K200" s="12">
        <v>15.6</v>
      </c>
    </row>
    <row r="201" spans="1:11" ht="12.75">
      <c r="A201" s="1" t="s">
        <v>48</v>
      </c>
      <c r="B201" s="11">
        <v>4</v>
      </c>
      <c r="C201" s="12">
        <v>3</v>
      </c>
      <c r="D201" s="11">
        <v>28</v>
      </c>
      <c r="E201" s="12">
        <v>21.1</v>
      </c>
      <c r="F201" s="11">
        <v>58</v>
      </c>
      <c r="G201" s="12">
        <v>43.6</v>
      </c>
      <c r="H201" s="11">
        <v>43</v>
      </c>
      <c r="I201" s="12">
        <v>32.3</v>
      </c>
      <c r="J201" s="11">
        <v>133</v>
      </c>
      <c r="K201" s="12">
        <v>15.11</v>
      </c>
    </row>
    <row r="202" spans="1:11" ht="12.75">
      <c r="A202" s="1" t="s">
        <v>101</v>
      </c>
      <c r="B202" s="11">
        <v>10</v>
      </c>
      <c r="C202" s="12">
        <v>20</v>
      </c>
      <c r="D202" s="11">
        <v>7</v>
      </c>
      <c r="E202" s="12">
        <v>14</v>
      </c>
      <c r="F202" s="11">
        <v>13</v>
      </c>
      <c r="G202" s="12">
        <v>26</v>
      </c>
      <c r="H202" s="11">
        <v>20</v>
      </c>
      <c r="I202" s="12">
        <v>40</v>
      </c>
      <c r="J202" s="11">
        <v>50</v>
      </c>
      <c r="K202" s="12">
        <v>13.3</v>
      </c>
    </row>
    <row r="203" spans="1:11" ht="12.75">
      <c r="A203" s="1" t="s">
        <v>50</v>
      </c>
      <c r="B203" s="11">
        <v>6</v>
      </c>
      <c r="C203" s="12">
        <v>4.5</v>
      </c>
      <c r="D203" s="11">
        <v>44</v>
      </c>
      <c r="E203" s="12">
        <v>33.1</v>
      </c>
      <c r="F203" s="11">
        <v>40</v>
      </c>
      <c r="G203" s="12">
        <v>30.1</v>
      </c>
      <c r="H203" s="11">
        <v>43</v>
      </c>
      <c r="I203" s="12">
        <v>32.3</v>
      </c>
      <c r="J203" s="11">
        <v>133</v>
      </c>
      <c r="K203" s="12">
        <v>14.29</v>
      </c>
    </row>
    <row r="204" spans="1:11" ht="12.75">
      <c r="A204" s="1" t="s">
        <v>51</v>
      </c>
      <c r="B204" s="11">
        <v>1</v>
      </c>
      <c r="C204" s="12">
        <v>0.8</v>
      </c>
      <c r="D204" s="11">
        <v>20</v>
      </c>
      <c r="E204" s="12">
        <v>15.2</v>
      </c>
      <c r="F204" s="11">
        <v>63</v>
      </c>
      <c r="G204" s="12">
        <v>47.7</v>
      </c>
      <c r="H204" s="11">
        <v>48</v>
      </c>
      <c r="I204" s="12">
        <v>36.4</v>
      </c>
      <c r="J204" s="11">
        <v>132</v>
      </c>
      <c r="K204" s="12">
        <v>15.95</v>
      </c>
    </row>
    <row r="205" spans="1:11" ht="12.75">
      <c r="A205" s="1" t="s">
        <v>53</v>
      </c>
      <c r="B205" s="11">
        <v>5</v>
      </c>
      <c r="C205" s="12">
        <v>3.8</v>
      </c>
      <c r="D205" s="11">
        <v>30</v>
      </c>
      <c r="E205" s="12">
        <v>22.7</v>
      </c>
      <c r="F205" s="11">
        <v>47</v>
      </c>
      <c r="G205" s="12">
        <v>35.6</v>
      </c>
      <c r="H205" s="11">
        <v>50</v>
      </c>
      <c r="I205" s="12">
        <v>37.9</v>
      </c>
      <c r="J205" s="11">
        <v>132</v>
      </c>
      <c r="K205" s="12">
        <v>15.19</v>
      </c>
    </row>
    <row r="206" spans="1:11" ht="12.75">
      <c r="A206" s="1" t="s">
        <v>54</v>
      </c>
      <c r="B206" s="11">
        <v>3</v>
      </c>
      <c r="C206" s="12">
        <v>2.3</v>
      </c>
      <c r="D206" s="11">
        <v>28</v>
      </c>
      <c r="E206" s="12">
        <v>21.2</v>
      </c>
      <c r="F206" s="11">
        <v>61</v>
      </c>
      <c r="G206" s="12">
        <v>46.2</v>
      </c>
      <c r="H206" s="11">
        <v>40</v>
      </c>
      <c r="I206" s="12">
        <v>30.3</v>
      </c>
      <c r="J206" s="11">
        <v>132</v>
      </c>
      <c r="K206" s="12">
        <v>15.11</v>
      </c>
    </row>
    <row r="207" spans="1:11" ht="12.75">
      <c r="A207" s="1" t="s">
        <v>55</v>
      </c>
      <c r="B207" s="11">
        <v>8</v>
      </c>
      <c r="C207" s="12">
        <v>6</v>
      </c>
      <c r="D207" s="11">
        <v>23</v>
      </c>
      <c r="E207" s="12">
        <v>17.3</v>
      </c>
      <c r="F207" s="11">
        <v>45</v>
      </c>
      <c r="G207" s="12">
        <v>33.8</v>
      </c>
      <c r="H207" s="11">
        <v>57</v>
      </c>
      <c r="I207" s="12">
        <v>42.9</v>
      </c>
      <c r="J207" s="11">
        <v>133</v>
      </c>
      <c r="K207" s="12">
        <v>15.38</v>
      </c>
    </row>
    <row r="208" spans="1:11" ht="12.75">
      <c r="A208" s="1" t="s">
        <v>56</v>
      </c>
      <c r="B208" s="11">
        <v>11</v>
      </c>
      <c r="C208" s="12">
        <v>8.3</v>
      </c>
      <c r="D208" s="11">
        <v>41</v>
      </c>
      <c r="E208" s="12">
        <v>31.1</v>
      </c>
      <c r="F208" s="11">
        <v>51</v>
      </c>
      <c r="G208" s="12">
        <v>38.6</v>
      </c>
      <c r="H208" s="11">
        <v>29</v>
      </c>
      <c r="I208" s="12">
        <v>22</v>
      </c>
      <c r="J208" s="11">
        <v>132</v>
      </c>
      <c r="K208" s="12">
        <v>13.3</v>
      </c>
    </row>
    <row r="209" spans="1:11" ht="12.75">
      <c r="A209" s="1" t="s">
        <v>57</v>
      </c>
      <c r="B209" s="11">
        <v>3</v>
      </c>
      <c r="C209" s="12">
        <v>2.3</v>
      </c>
      <c r="D209" s="11">
        <v>55</v>
      </c>
      <c r="E209" s="12">
        <v>41.4</v>
      </c>
      <c r="F209" s="11">
        <v>39</v>
      </c>
      <c r="G209" s="12">
        <v>29.3</v>
      </c>
      <c r="H209" s="11">
        <v>36</v>
      </c>
      <c r="I209" s="12">
        <v>27.1</v>
      </c>
      <c r="J209" s="11">
        <v>133</v>
      </c>
      <c r="K209" s="12">
        <v>13.95</v>
      </c>
    </row>
    <row r="210" spans="1:11" ht="12.75">
      <c r="A210" s="1" t="s">
        <v>58</v>
      </c>
      <c r="B210" s="11">
        <v>1</v>
      </c>
      <c r="C210" s="12">
        <v>0.8</v>
      </c>
      <c r="D210" s="11">
        <v>32</v>
      </c>
      <c r="E210" s="12">
        <v>24.2</v>
      </c>
      <c r="F210" s="11">
        <v>49</v>
      </c>
      <c r="G210" s="12">
        <v>37.1</v>
      </c>
      <c r="H210" s="11">
        <v>50</v>
      </c>
      <c r="I210" s="12">
        <v>37.9</v>
      </c>
      <c r="J210" s="11">
        <v>132</v>
      </c>
      <c r="K210" s="12">
        <v>15.57</v>
      </c>
    </row>
    <row r="211" spans="1:11" ht="12.75">
      <c r="A211" s="1" t="s">
        <v>59</v>
      </c>
      <c r="B211" s="11">
        <v>4</v>
      </c>
      <c r="C211" s="12">
        <v>3</v>
      </c>
      <c r="D211" s="11">
        <v>32</v>
      </c>
      <c r="E211" s="12">
        <v>24.2</v>
      </c>
      <c r="F211" s="11">
        <v>50</v>
      </c>
      <c r="G211" s="12">
        <v>37.9</v>
      </c>
      <c r="H211" s="11">
        <v>46</v>
      </c>
      <c r="I211" s="12">
        <v>34.8</v>
      </c>
      <c r="J211" s="11">
        <v>132</v>
      </c>
      <c r="K211" s="12">
        <v>15.08</v>
      </c>
    </row>
    <row r="212" spans="1:11" ht="12.75">
      <c r="A212" s="1" t="s">
        <v>60</v>
      </c>
      <c r="B212" s="11">
        <v>7</v>
      </c>
      <c r="C212" s="12">
        <v>5.3</v>
      </c>
      <c r="D212" s="11">
        <v>26</v>
      </c>
      <c r="E212" s="12">
        <v>19.5</v>
      </c>
      <c r="F212" s="11">
        <v>55</v>
      </c>
      <c r="G212" s="12">
        <v>41.4</v>
      </c>
      <c r="H212" s="11">
        <v>45</v>
      </c>
      <c r="I212" s="12">
        <v>33.8</v>
      </c>
      <c r="J212" s="11">
        <v>133</v>
      </c>
      <c r="K212" s="12">
        <v>14.92</v>
      </c>
    </row>
    <row r="213" spans="1:11" ht="12.75">
      <c r="A213" s="1" t="s">
        <v>61</v>
      </c>
      <c r="B213" s="11">
        <v>1</v>
      </c>
      <c r="C213" s="12">
        <v>0.8</v>
      </c>
      <c r="D213" s="11">
        <v>39</v>
      </c>
      <c r="E213" s="12">
        <v>29.3</v>
      </c>
      <c r="F213" s="11">
        <v>62</v>
      </c>
      <c r="G213" s="12">
        <v>46.6</v>
      </c>
      <c r="H213" s="11">
        <v>31</v>
      </c>
      <c r="I213" s="12">
        <v>23.3</v>
      </c>
      <c r="J213" s="11">
        <v>133</v>
      </c>
      <c r="K213" s="12">
        <v>14.59</v>
      </c>
    </row>
    <row r="214" spans="1:11" ht="12.75">
      <c r="A214" s="1" t="s">
        <v>88</v>
      </c>
      <c r="B214" s="11">
        <v>4</v>
      </c>
      <c r="C214" s="12">
        <v>20</v>
      </c>
      <c r="D214" s="11">
        <v>5</v>
      </c>
      <c r="E214" s="12">
        <v>25</v>
      </c>
      <c r="F214" s="11">
        <v>7</v>
      </c>
      <c r="G214" s="12">
        <v>35</v>
      </c>
      <c r="H214" s="11">
        <v>4</v>
      </c>
      <c r="I214" s="12">
        <v>20</v>
      </c>
      <c r="J214" s="11">
        <v>20</v>
      </c>
      <c r="K214" s="12">
        <v>11.75</v>
      </c>
    </row>
    <row r="215" spans="1:11" ht="12.75">
      <c r="A215" s="1" t="s">
        <v>79</v>
      </c>
      <c r="B215" s="11">
        <v>4</v>
      </c>
      <c r="C215" s="12">
        <v>19</v>
      </c>
      <c r="D215" s="11">
        <v>5</v>
      </c>
      <c r="E215" s="12">
        <v>23.8</v>
      </c>
      <c r="F215" s="11">
        <v>7</v>
      </c>
      <c r="G215" s="12">
        <v>33.3</v>
      </c>
      <c r="H215" s="11">
        <v>5</v>
      </c>
      <c r="I215" s="12">
        <v>23.8</v>
      </c>
      <c r="J215" s="11">
        <v>21</v>
      </c>
      <c r="K215" s="12">
        <v>12.14</v>
      </c>
    </row>
    <row r="216" spans="1:11" ht="12.75">
      <c r="A216" s="1" t="s">
        <v>104</v>
      </c>
      <c r="D216" s="11">
        <v>1</v>
      </c>
      <c r="E216" s="12">
        <v>8.3</v>
      </c>
      <c r="F216" s="11">
        <v>7</v>
      </c>
      <c r="G216" s="12">
        <v>58.3</v>
      </c>
      <c r="H216" s="11">
        <v>4</v>
      </c>
      <c r="I216" s="12">
        <v>33.3</v>
      </c>
      <c r="J216" s="11">
        <v>12</v>
      </c>
      <c r="K216" s="12">
        <v>16.25</v>
      </c>
    </row>
    <row r="217" spans="1:11" ht="12.75">
      <c r="A217" s="1" t="s">
        <v>92</v>
      </c>
      <c r="H217" s="11">
        <v>1</v>
      </c>
      <c r="I217" s="12">
        <v>100</v>
      </c>
      <c r="J217" s="11">
        <v>1</v>
      </c>
      <c r="K217" s="12">
        <v>20</v>
      </c>
    </row>
    <row r="218" spans="1:11" ht="12.75">
      <c r="A218" s="1" t="s">
        <v>63</v>
      </c>
      <c r="B218" s="11">
        <v>3</v>
      </c>
      <c r="C218" s="12">
        <v>2.3</v>
      </c>
      <c r="D218" s="11">
        <v>34</v>
      </c>
      <c r="E218" s="12">
        <v>25.6</v>
      </c>
      <c r="F218" s="11">
        <v>60</v>
      </c>
      <c r="G218" s="12">
        <v>45.1</v>
      </c>
      <c r="H218" s="11">
        <v>36</v>
      </c>
      <c r="I218" s="12">
        <v>27.1</v>
      </c>
      <c r="J218" s="11">
        <v>133</v>
      </c>
      <c r="K218" s="12">
        <v>14.74</v>
      </c>
    </row>
    <row r="219" spans="1:11" ht="12.75">
      <c r="A219" s="1" t="s">
        <v>93</v>
      </c>
      <c r="D219" s="11">
        <v>11</v>
      </c>
      <c r="E219" s="12">
        <v>100</v>
      </c>
      <c r="J219" s="11">
        <v>11</v>
      </c>
      <c r="K219" s="12">
        <v>10</v>
      </c>
    </row>
    <row r="220" spans="1:11" ht="12.75">
      <c r="A220" s="1" t="s">
        <v>66</v>
      </c>
      <c r="B220" s="11">
        <v>5</v>
      </c>
      <c r="C220" s="12">
        <v>3.8</v>
      </c>
      <c r="D220" s="11">
        <v>50</v>
      </c>
      <c r="E220" s="12">
        <v>38.2</v>
      </c>
      <c r="F220" s="11">
        <v>59</v>
      </c>
      <c r="G220" s="12">
        <v>45</v>
      </c>
      <c r="H220" s="11">
        <v>17</v>
      </c>
      <c r="I220" s="12">
        <v>13</v>
      </c>
      <c r="J220" s="11">
        <v>131</v>
      </c>
      <c r="K220" s="12">
        <v>13.17</v>
      </c>
    </row>
    <row r="221" spans="1:11" ht="12.75">
      <c r="A221" s="1" t="s">
        <v>94</v>
      </c>
      <c r="B221" s="11">
        <v>2</v>
      </c>
      <c r="C221" s="12">
        <v>9.1</v>
      </c>
      <c r="D221" s="11">
        <v>10</v>
      </c>
      <c r="E221" s="12">
        <v>45.5</v>
      </c>
      <c r="F221" s="11">
        <v>8</v>
      </c>
      <c r="G221" s="12">
        <v>36.4</v>
      </c>
      <c r="H221" s="11">
        <v>2</v>
      </c>
      <c r="I221" s="12">
        <v>9.1</v>
      </c>
      <c r="J221" s="11">
        <v>22</v>
      </c>
      <c r="K221" s="12">
        <v>11.82</v>
      </c>
    </row>
    <row r="222" spans="1:11" s="13" customFormat="1" ht="12.75">
      <c r="A222" s="1" t="s">
        <v>103</v>
      </c>
      <c r="B222" s="11">
        <v>4</v>
      </c>
      <c r="C222" s="12">
        <v>8.2</v>
      </c>
      <c r="D222" s="11">
        <v>22</v>
      </c>
      <c r="E222" s="12">
        <v>44.9</v>
      </c>
      <c r="F222" s="11">
        <v>15</v>
      </c>
      <c r="G222" s="12">
        <v>30.6</v>
      </c>
      <c r="H222" s="11">
        <v>8</v>
      </c>
      <c r="I222" s="12">
        <v>16.3</v>
      </c>
      <c r="J222" s="11">
        <v>49</v>
      </c>
      <c r="K222" s="12">
        <v>12.35</v>
      </c>
    </row>
    <row r="223" spans="1:11" s="16" customFormat="1" ht="12.75">
      <c r="A223" s="13" t="s">
        <v>28</v>
      </c>
      <c r="B223" s="13">
        <f>SUM(B199:B222)</f>
        <v>96</v>
      </c>
      <c r="C223" s="14">
        <f>B223/$J$223*100</f>
        <v>4.163052905464007</v>
      </c>
      <c r="D223" s="13">
        <f>SUM(D199:D222)</f>
        <v>584</v>
      </c>
      <c r="E223" s="14">
        <f>D223/$J$223*100</f>
        <v>25.32523850823938</v>
      </c>
      <c r="F223" s="13">
        <f>SUM(F199:F222)</f>
        <v>908</v>
      </c>
      <c r="G223" s="14">
        <f>F223/$J$223*100</f>
        <v>39.375542064180394</v>
      </c>
      <c r="H223" s="13">
        <f>SUM(H199:H222)</f>
        <v>718</v>
      </c>
      <c r="I223" s="14">
        <f>H223/$J$223*100</f>
        <v>31.13616652211622</v>
      </c>
      <c r="J223" s="13">
        <f>SUM(J199:J222)</f>
        <v>2306</v>
      </c>
      <c r="K223" s="14">
        <f>((B223*0)+(D223*10)+(F223*15)+(H223*20))/J223</f>
        <v>14.66608846487424</v>
      </c>
    </row>
    <row r="224" spans="3:11" s="16" customFormat="1" ht="12.75">
      <c r="C224" s="17"/>
      <c r="E224" s="17"/>
      <c r="G224" s="17"/>
      <c r="I224" s="17"/>
      <c r="K224" s="17"/>
    </row>
    <row r="225" spans="3:11" s="16" customFormat="1" ht="12.75">
      <c r="C225" s="17"/>
      <c r="E225" s="17"/>
      <c r="G225" s="17"/>
      <c r="I225" s="17"/>
      <c r="K225" s="17"/>
    </row>
    <row r="226" spans="3:11" s="16" customFormat="1" ht="12.75">
      <c r="C226" s="17"/>
      <c r="E226" s="17"/>
      <c r="G226" s="17"/>
      <c r="I226" s="17"/>
      <c r="K226" s="17"/>
    </row>
    <row r="227" spans="3:11" s="16" customFormat="1" ht="12.75">
      <c r="C227" s="17"/>
      <c r="E227" s="17"/>
      <c r="G227" s="17"/>
      <c r="I227" s="17"/>
      <c r="K227" s="17"/>
    </row>
    <row r="228" spans="3:11" s="16" customFormat="1" ht="12.75">
      <c r="C228" s="17"/>
      <c r="E228" s="17"/>
      <c r="G228" s="17"/>
      <c r="I228" s="17"/>
      <c r="K228" s="17"/>
    </row>
    <row r="229" spans="1:11" s="15" customFormat="1" ht="12.75">
      <c r="A229" s="13" t="s">
        <v>9</v>
      </c>
      <c r="C229" s="18"/>
      <c r="E229" s="18"/>
      <c r="G229" s="18"/>
      <c r="I229" s="18"/>
      <c r="K229" s="18"/>
    </row>
    <row r="230" spans="1:11" ht="12.75">
      <c r="A230" s="1" t="s">
        <v>44</v>
      </c>
      <c r="H230" s="11">
        <v>1</v>
      </c>
      <c r="I230" s="12">
        <v>100</v>
      </c>
      <c r="J230" s="11">
        <v>1</v>
      </c>
      <c r="K230" s="12">
        <v>20</v>
      </c>
    </row>
    <row r="231" spans="1:11" ht="12.75">
      <c r="A231" s="1" t="s">
        <v>45</v>
      </c>
      <c r="B231" s="11">
        <v>2</v>
      </c>
      <c r="C231" s="12">
        <v>2.6</v>
      </c>
      <c r="D231" s="11">
        <v>18</v>
      </c>
      <c r="E231" s="12">
        <v>23.4</v>
      </c>
      <c r="F231" s="11">
        <v>30</v>
      </c>
      <c r="G231" s="12">
        <v>39</v>
      </c>
      <c r="H231" s="11">
        <v>27</v>
      </c>
      <c r="I231" s="12">
        <v>35.1</v>
      </c>
      <c r="J231" s="11">
        <v>77</v>
      </c>
      <c r="K231" s="12">
        <v>15.19</v>
      </c>
    </row>
    <row r="232" spans="1:11" ht="12.75">
      <c r="A232" s="1" t="s">
        <v>47</v>
      </c>
      <c r="B232" s="11">
        <v>1</v>
      </c>
      <c r="C232" s="12">
        <v>1.3</v>
      </c>
      <c r="D232" s="11">
        <v>17</v>
      </c>
      <c r="E232" s="12">
        <v>22.1</v>
      </c>
      <c r="F232" s="11">
        <v>16</v>
      </c>
      <c r="G232" s="12">
        <v>20.8</v>
      </c>
      <c r="H232" s="11">
        <v>43</v>
      </c>
      <c r="I232" s="12">
        <v>55.8</v>
      </c>
      <c r="J232" s="11">
        <v>77</v>
      </c>
      <c r="K232" s="12">
        <v>16.49</v>
      </c>
    </row>
    <row r="233" spans="1:11" ht="12.75">
      <c r="A233" s="1" t="s">
        <v>82</v>
      </c>
      <c r="B233" s="11">
        <v>1</v>
      </c>
      <c r="C233" s="12">
        <v>100</v>
      </c>
      <c r="J233" s="11">
        <v>1</v>
      </c>
      <c r="K233" s="12">
        <v>0</v>
      </c>
    </row>
    <row r="234" spans="1:11" ht="12.75">
      <c r="A234" s="1" t="s">
        <v>48</v>
      </c>
      <c r="B234" s="11">
        <v>3</v>
      </c>
      <c r="C234" s="12">
        <v>3.9</v>
      </c>
      <c r="D234" s="11">
        <v>8</v>
      </c>
      <c r="E234" s="12">
        <v>10.4</v>
      </c>
      <c r="F234" s="11">
        <v>37</v>
      </c>
      <c r="G234" s="12">
        <v>48.1</v>
      </c>
      <c r="H234" s="11">
        <v>29</v>
      </c>
      <c r="I234" s="12">
        <v>37.7</v>
      </c>
      <c r="J234" s="11">
        <v>77</v>
      </c>
      <c r="K234" s="12">
        <v>15.78</v>
      </c>
    </row>
    <row r="235" spans="1:11" ht="12.75">
      <c r="A235" s="1" t="s">
        <v>75</v>
      </c>
      <c r="H235" s="11">
        <v>1</v>
      </c>
      <c r="I235" s="12">
        <v>100</v>
      </c>
      <c r="J235" s="11">
        <v>1</v>
      </c>
      <c r="K235" s="12">
        <v>20</v>
      </c>
    </row>
    <row r="236" spans="1:11" ht="12.75">
      <c r="A236" s="1" t="s">
        <v>49</v>
      </c>
      <c r="B236" s="11">
        <v>3</v>
      </c>
      <c r="C236" s="12">
        <v>7.3</v>
      </c>
      <c r="D236" s="11">
        <v>10</v>
      </c>
      <c r="E236" s="12">
        <v>24.4</v>
      </c>
      <c r="F236" s="11">
        <v>14</v>
      </c>
      <c r="G236" s="12">
        <v>34.1</v>
      </c>
      <c r="H236" s="11">
        <v>14</v>
      </c>
      <c r="I236" s="12">
        <v>34.1</v>
      </c>
      <c r="J236" s="11">
        <v>41</v>
      </c>
      <c r="K236" s="12">
        <v>14.39</v>
      </c>
    </row>
    <row r="237" spans="1:11" ht="12.75">
      <c r="A237" s="1" t="s">
        <v>50</v>
      </c>
      <c r="B237" s="11">
        <v>8</v>
      </c>
      <c r="C237" s="12">
        <v>10.4</v>
      </c>
      <c r="D237" s="11">
        <v>20</v>
      </c>
      <c r="E237" s="12">
        <v>26</v>
      </c>
      <c r="F237" s="11">
        <v>32</v>
      </c>
      <c r="G237" s="12">
        <v>41.6</v>
      </c>
      <c r="H237" s="11">
        <v>17</v>
      </c>
      <c r="I237" s="12">
        <v>22.1</v>
      </c>
      <c r="J237" s="11">
        <v>77</v>
      </c>
      <c r="K237" s="12">
        <v>13.25</v>
      </c>
    </row>
    <row r="238" spans="1:11" ht="12.75">
      <c r="A238" s="1" t="s">
        <v>51</v>
      </c>
      <c r="B238" s="11">
        <v>2</v>
      </c>
      <c r="C238" s="12">
        <v>40</v>
      </c>
      <c r="D238" s="11">
        <v>2</v>
      </c>
      <c r="E238" s="12">
        <v>40</v>
      </c>
      <c r="H238" s="11">
        <v>1</v>
      </c>
      <c r="I238" s="12">
        <v>20</v>
      </c>
      <c r="J238" s="11">
        <v>5</v>
      </c>
      <c r="K238" s="12">
        <v>8</v>
      </c>
    </row>
    <row r="239" spans="1:11" ht="12.75">
      <c r="A239" s="1" t="s">
        <v>53</v>
      </c>
      <c r="B239" s="11">
        <v>2</v>
      </c>
      <c r="C239" s="12">
        <v>40</v>
      </c>
      <c r="D239" s="11">
        <v>1</v>
      </c>
      <c r="E239" s="12">
        <v>20</v>
      </c>
      <c r="F239" s="11">
        <v>1</v>
      </c>
      <c r="G239" s="12">
        <v>20</v>
      </c>
      <c r="H239" s="11">
        <v>1</v>
      </c>
      <c r="I239" s="12">
        <v>20</v>
      </c>
      <c r="J239" s="11">
        <v>5</v>
      </c>
      <c r="K239" s="12">
        <v>9</v>
      </c>
    </row>
    <row r="240" spans="1:11" ht="12.75">
      <c r="A240" s="1" t="s">
        <v>54</v>
      </c>
      <c r="D240" s="11">
        <v>4</v>
      </c>
      <c r="E240" s="12">
        <v>5.2</v>
      </c>
      <c r="F240" s="11">
        <v>24</v>
      </c>
      <c r="G240" s="12">
        <v>31.2</v>
      </c>
      <c r="H240" s="11">
        <v>49</v>
      </c>
      <c r="I240" s="12">
        <v>63.6</v>
      </c>
      <c r="J240" s="11">
        <v>77</v>
      </c>
      <c r="K240" s="12">
        <v>17.92</v>
      </c>
    </row>
    <row r="241" spans="1:11" ht="12.75">
      <c r="A241" s="1" t="s">
        <v>55</v>
      </c>
      <c r="B241" s="11">
        <v>5</v>
      </c>
      <c r="C241" s="12">
        <v>6.5</v>
      </c>
      <c r="D241" s="11">
        <v>28</v>
      </c>
      <c r="E241" s="12">
        <v>36.4</v>
      </c>
      <c r="F241" s="11">
        <v>28</v>
      </c>
      <c r="G241" s="12">
        <v>36.4</v>
      </c>
      <c r="H241" s="11">
        <v>16</v>
      </c>
      <c r="I241" s="12">
        <v>20.8</v>
      </c>
      <c r="J241" s="11">
        <v>77</v>
      </c>
      <c r="K241" s="12">
        <v>13.25</v>
      </c>
    </row>
    <row r="242" spans="1:11" ht="12.75">
      <c r="A242" s="1" t="s">
        <v>56</v>
      </c>
      <c r="B242" s="11">
        <v>5</v>
      </c>
      <c r="C242" s="12">
        <v>6.5</v>
      </c>
      <c r="D242" s="11">
        <v>19</v>
      </c>
      <c r="E242" s="12">
        <v>24.7</v>
      </c>
      <c r="F242" s="11">
        <v>33</v>
      </c>
      <c r="G242" s="12">
        <v>42.9</v>
      </c>
      <c r="H242" s="11">
        <v>20</v>
      </c>
      <c r="I242" s="12">
        <v>26</v>
      </c>
      <c r="J242" s="11">
        <v>77</v>
      </c>
      <c r="K242" s="12">
        <v>14.09</v>
      </c>
    </row>
    <row r="243" spans="1:11" ht="12.75">
      <c r="A243" s="1" t="s">
        <v>57</v>
      </c>
      <c r="B243" s="11">
        <v>2</v>
      </c>
      <c r="C243" s="12">
        <v>2.6</v>
      </c>
      <c r="D243" s="11">
        <v>30</v>
      </c>
      <c r="E243" s="12">
        <v>39</v>
      </c>
      <c r="F243" s="11">
        <v>27</v>
      </c>
      <c r="G243" s="12">
        <v>35.1</v>
      </c>
      <c r="H243" s="11">
        <v>18</v>
      </c>
      <c r="I243" s="12">
        <v>23.4</v>
      </c>
      <c r="J243" s="11">
        <v>77</v>
      </c>
      <c r="K243" s="12">
        <v>13.83</v>
      </c>
    </row>
    <row r="244" spans="1:11" ht="12.75">
      <c r="A244" s="1" t="s">
        <v>58</v>
      </c>
      <c r="B244" s="11">
        <v>7</v>
      </c>
      <c r="C244" s="12">
        <v>9.1</v>
      </c>
      <c r="D244" s="11">
        <v>13</v>
      </c>
      <c r="E244" s="12">
        <v>16.9</v>
      </c>
      <c r="F244" s="11">
        <v>28</v>
      </c>
      <c r="G244" s="12">
        <v>36.4</v>
      </c>
      <c r="H244" s="11">
        <v>29</v>
      </c>
      <c r="I244" s="12">
        <v>37.7</v>
      </c>
      <c r="J244" s="11">
        <v>77</v>
      </c>
      <c r="K244" s="12">
        <v>14.68</v>
      </c>
    </row>
    <row r="245" spans="1:11" ht="12.75">
      <c r="A245" s="1" t="s">
        <v>73</v>
      </c>
      <c r="B245" s="11">
        <v>1</v>
      </c>
      <c r="C245" s="12">
        <v>100</v>
      </c>
      <c r="J245" s="11">
        <v>1</v>
      </c>
      <c r="K245" s="12">
        <v>0</v>
      </c>
    </row>
    <row r="246" spans="1:11" ht="12.75">
      <c r="A246" s="1" t="s">
        <v>69</v>
      </c>
      <c r="H246" s="11">
        <v>1</v>
      </c>
      <c r="I246" s="12">
        <v>100</v>
      </c>
      <c r="J246" s="11">
        <v>1</v>
      </c>
      <c r="K246" s="12">
        <v>20</v>
      </c>
    </row>
    <row r="247" spans="1:11" ht="12.75">
      <c r="A247" s="1" t="s">
        <v>59</v>
      </c>
      <c r="B247" s="11">
        <v>1</v>
      </c>
      <c r="C247" s="12">
        <v>25</v>
      </c>
      <c r="D247" s="11">
        <v>3</v>
      </c>
      <c r="E247" s="12">
        <v>75</v>
      </c>
      <c r="J247" s="11">
        <v>4</v>
      </c>
      <c r="K247" s="12">
        <v>7.5</v>
      </c>
    </row>
    <row r="248" spans="1:11" ht="12.75">
      <c r="A248" s="1" t="s">
        <v>60</v>
      </c>
      <c r="B248" s="11">
        <v>3</v>
      </c>
      <c r="C248" s="12">
        <v>75</v>
      </c>
      <c r="D248" s="11">
        <v>1</v>
      </c>
      <c r="E248" s="12">
        <v>25</v>
      </c>
      <c r="J248" s="11">
        <v>4</v>
      </c>
      <c r="K248" s="12">
        <v>2.5</v>
      </c>
    </row>
    <row r="249" spans="1:11" ht="12.75">
      <c r="A249" s="1" t="s">
        <v>61</v>
      </c>
      <c r="D249" s="11">
        <v>28</v>
      </c>
      <c r="E249" s="12">
        <v>36.4</v>
      </c>
      <c r="F249" s="11">
        <v>27</v>
      </c>
      <c r="G249" s="12">
        <v>35.1</v>
      </c>
      <c r="H249" s="11">
        <v>22</v>
      </c>
      <c r="I249" s="12">
        <v>28.6</v>
      </c>
      <c r="J249" s="11">
        <v>77</v>
      </c>
      <c r="K249" s="12">
        <v>14.61</v>
      </c>
    </row>
    <row r="250" spans="1:11" ht="12.75">
      <c r="A250" s="1" t="s">
        <v>21</v>
      </c>
      <c r="D250" s="11">
        <v>22</v>
      </c>
      <c r="E250" s="12">
        <v>55</v>
      </c>
      <c r="F250" s="11">
        <v>13</v>
      </c>
      <c r="G250" s="12">
        <v>32.5</v>
      </c>
      <c r="H250" s="11">
        <v>5</v>
      </c>
      <c r="I250" s="12">
        <v>12.5</v>
      </c>
      <c r="J250" s="11">
        <v>40</v>
      </c>
      <c r="K250" s="12">
        <v>12.88</v>
      </c>
    </row>
    <row r="251" spans="1:11" ht="12.75">
      <c r="A251" s="1" t="s">
        <v>74</v>
      </c>
      <c r="B251" s="11">
        <v>3</v>
      </c>
      <c r="C251" s="12">
        <v>3.9</v>
      </c>
      <c r="D251" s="11">
        <v>20</v>
      </c>
      <c r="E251" s="12">
        <v>26.3</v>
      </c>
      <c r="F251" s="11">
        <v>24</v>
      </c>
      <c r="G251" s="12">
        <v>31.6</v>
      </c>
      <c r="H251" s="11">
        <v>29</v>
      </c>
      <c r="I251" s="12">
        <v>38.2</v>
      </c>
      <c r="J251" s="11">
        <v>76</v>
      </c>
      <c r="K251" s="12">
        <v>15</v>
      </c>
    </row>
    <row r="252" spans="1:11" s="13" customFormat="1" ht="12.75">
      <c r="A252" s="1" t="s">
        <v>79</v>
      </c>
      <c r="B252" s="11">
        <v>2</v>
      </c>
      <c r="C252" s="12">
        <v>14.3</v>
      </c>
      <c r="D252" s="11">
        <v>3</v>
      </c>
      <c r="E252" s="12">
        <v>21.4</v>
      </c>
      <c r="F252" s="11">
        <v>4</v>
      </c>
      <c r="G252" s="12">
        <v>28.6</v>
      </c>
      <c r="H252" s="11">
        <v>5</v>
      </c>
      <c r="I252" s="12">
        <v>35.7</v>
      </c>
      <c r="J252" s="11">
        <v>14</v>
      </c>
      <c r="K252" s="12">
        <v>13.57</v>
      </c>
    </row>
    <row r="253" spans="1:11" ht="12.75">
      <c r="A253" s="1" t="s">
        <v>63</v>
      </c>
      <c r="B253" s="11">
        <v>3</v>
      </c>
      <c r="C253" s="12">
        <v>3.9</v>
      </c>
      <c r="D253" s="11">
        <v>19</v>
      </c>
      <c r="E253" s="12">
        <v>24.7</v>
      </c>
      <c r="F253" s="11">
        <v>32</v>
      </c>
      <c r="G253" s="12">
        <v>41.6</v>
      </c>
      <c r="H253" s="11">
        <v>23</v>
      </c>
      <c r="I253" s="12">
        <v>29.9</v>
      </c>
      <c r="J253" s="11">
        <v>77</v>
      </c>
      <c r="K253" s="12">
        <v>14.68</v>
      </c>
    </row>
    <row r="254" spans="1:11" s="15" customFormat="1" ht="12.75">
      <c r="A254" s="1" t="s">
        <v>66</v>
      </c>
      <c r="B254" s="11">
        <v>2</v>
      </c>
      <c r="C254" s="12">
        <v>2.6</v>
      </c>
      <c r="D254" s="11">
        <v>20</v>
      </c>
      <c r="E254" s="12">
        <v>26</v>
      </c>
      <c r="F254" s="11">
        <v>34</v>
      </c>
      <c r="G254" s="12">
        <v>44.2</v>
      </c>
      <c r="H254" s="11">
        <v>21</v>
      </c>
      <c r="I254" s="12">
        <v>27.3</v>
      </c>
      <c r="J254" s="11">
        <v>77</v>
      </c>
      <c r="K254" s="12">
        <v>14.68</v>
      </c>
    </row>
    <row r="255" spans="1:11" ht="12.75">
      <c r="A255" s="1" t="s">
        <v>95</v>
      </c>
      <c r="H255" s="11">
        <v>1</v>
      </c>
      <c r="I255" s="12">
        <v>100</v>
      </c>
      <c r="J255" s="11">
        <v>1</v>
      </c>
      <c r="K255" s="12">
        <v>20</v>
      </c>
    </row>
    <row r="256" spans="1:11" ht="12.75">
      <c r="A256" s="1" t="s">
        <v>94</v>
      </c>
      <c r="B256" s="11">
        <v>1</v>
      </c>
      <c r="C256" s="12">
        <v>7.7</v>
      </c>
      <c r="D256" s="11">
        <v>6</v>
      </c>
      <c r="E256" s="12">
        <v>46.2</v>
      </c>
      <c r="F256" s="11">
        <v>5</v>
      </c>
      <c r="G256" s="12">
        <v>38.5</v>
      </c>
      <c r="H256" s="11">
        <v>1</v>
      </c>
      <c r="I256" s="12">
        <v>7.7</v>
      </c>
      <c r="J256" s="11">
        <v>13</v>
      </c>
      <c r="K256" s="12">
        <v>11.92</v>
      </c>
    </row>
    <row r="257" spans="1:11" ht="12.75">
      <c r="A257" s="1" t="s">
        <v>67</v>
      </c>
      <c r="B257" s="11">
        <v>1</v>
      </c>
      <c r="C257" s="12">
        <v>8.3</v>
      </c>
      <c r="D257" s="11">
        <v>6</v>
      </c>
      <c r="E257" s="12">
        <v>50</v>
      </c>
      <c r="F257" s="11">
        <v>1</v>
      </c>
      <c r="G257" s="12">
        <v>8.3</v>
      </c>
      <c r="H257" s="11">
        <v>4</v>
      </c>
      <c r="I257" s="12">
        <v>33.3</v>
      </c>
      <c r="J257" s="11">
        <v>12</v>
      </c>
      <c r="K257" s="12">
        <v>12.92</v>
      </c>
    </row>
    <row r="258" spans="1:11" ht="12.75">
      <c r="A258" s="13" t="s">
        <v>29</v>
      </c>
      <c r="B258" s="13">
        <f>SUM(B230:B257)</f>
        <v>58</v>
      </c>
      <c r="C258" s="14">
        <f>B258/$J$258*100</f>
        <v>5.06993006993007</v>
      </c>
      <c r="D258" s="13">
        <f>SUM(D230:D257)</f>
        <v>298</v>
      </c>
      <c r="E258" s="14">
        <f>D258/$J$258*100</f>
        <v>26.048951048951047</v>
      </c>
      <c r="F258" s="13">
        <f>SUM(F230:F257)</f>
        <v>410</v>
      </c>
      <c r="G258" s="14">
        <f>F258/$J$258*100</f>
        <v>35.83916083916084</v>
      </c>
      <c r="H258" s="13">
        <f>SUM(H230:H257)</f>
        <v>378</v>
      </c>
      <c r="I258" s="14">
        <f>H258/$J$258*100</f>
        <v>33.04195804195804</v>
      </c>
      <c r="J258" s="13">
        <f>SUM(J230:J257)</f>
        <v>1144</v>
      </c>
      <c r="K258" s="14">
        <f>((B258*0)+(D258*10)+(F258*15)+(H258*20))/J258</f>
        <v>14.589160839160838</v>
      </c>
    </row>
    <row r="285" spans="1:11" ht="12.75">
      <c r="A285" s="13" t="s">
        <v>10</v>
      </c>
      <c r="B285" s="15"/>
      <c r="C285" s="18"/>
      <c r="D285" s="15"/>
      <c r="E285" s="18"/>
      <c r="F285" s="15"/>
      <c r="G285" s="18"/>
      <c r="H285" s="15"/>
      <c r="I285" s="18"/>
      <c r="J285" s="15"/>
      <c r="K285" s="18"/>
    </row>
    <row r="286" spans="1:11" ht="12.75">
      <c r="A286" s="1" t="s">
        <v>45</v>
      </c>
      <c r="B286" s="11">
        <v>6</v>
      </c>
      <c r="C286" s="12">
        <v>5.9</v>
      </c>
      <c r="D286" s="11">
        <v>43</v>
      </c>
      <c r="E286" s="12">
        <v>42.2</v>
      </c>
      <c r="F286" s="11">
        <v>41</v>
      </c>
      <c r="G286" s="12">
        <v>40.2</v>
      </c>
      <c r="H286" s="11">
        <v>12</v>
      </c>
      <c r="I286" s="12">
        <v>11.8</v>
      </c>
      <c r="J286" s="11">
        <v>102</v>
      </c>
      <c r="K286" s="12">
        <v>12.6</v>
      </c>
    </row>
    <row r="287" spans="1:11" ht="12.75">
      <c r="A287" s="1" t="s">
        <v>46</v>
      </c>
      <c r="B287" s="11">
        <v>1</v>
      </c>
      <c r="C287" s="12">
        <v>100</v>
      </c>
      <c r="J287" s="11">
        <v>1</v>
      </c>
      <c r="K287" s="12">
        <v>0</v>
      </c>
    </row>
    <row r="288" spans="1:11" ht="12.75">
      <c r="A288" s="1" t="s">
        <v>47</v>
      </c>
      <c r="B288" s="11">
        <v>1</v>
      </c>
      <c r="C288" s="12">
        <v>1</v>
      </c>
      <c r="D288" s="11">
        <v>35</v>
      </c>
      <c r="E288" s="12">
        <v>34.7</v>
      </c>
      <c r="F288" s="11">
        <v>46</v>
      </c>
      <c r="G288" s="12">
        <v>45.5</v>
      </c>
      <c r="H288" s="11">
        <v>19</v>
      </c>
      <c r="I288" s="12">
        <v>18.8</v>
      </c>
      <c r="J288" s="11">
        <v>101</v>
      </c>
      <c r="K288" s="12">
        <v>14.06</v>
      </c>
    </row>
    <row r="289" spans="1:11" ht="12.75">
      <c r="A289" s="1" t="s">
        <v>96</v>
      </c>
      <c r="D289" s="11">
        <v>1</v>
      </c>
      <c r="E289" s="12">
        <v>50</v>
      </c>
      <c r="F289" s="11">
        <v>1</v>
      </c>
      <c r="G289" s="12">
        <v>50</v>
      </c>
      <c r="J289" s="11">
        <v>2</v>
      </c>
      <c r="K289" s="12">
        <v>12.5</v>
      </c>
    </row>
    <row r="290" spans="1:11" ht="12.75">
      <c r="A290" s="1" t="s">
        <v>48</v>
      </c>
      <c r="B290" s="11">
        <v>6</v>
      </c>
      <c r="C290" s="12">
        <v>5.9</v>
      </c>
      <c r="D290" s="11">
        <v>45</v>
      </c>
      <c r="E290" s="12">
        <v>44.1</v>
      </c>
      <c r="F290" s="11">
        <v>34</v>
      </c>
      <c r="G290" s="12">
        <v>33.3</v>
      </c>
      <c r="H290" s="11">
        <v>17</v>
      </c>
      <c r="I290" s="12">
        <v>16.7</v>
      </c>
      <c r="J290" s="11">
        <v>102</v>
      </c>
      <c r="K290" s="12">
        <v>12.75</v>
      </c>
    </row>
    <row r="291" spans="1:11" ht="12.75">
      <c r="A291" s="1" t="s">
        <v>83</v>
      </c>
      <c r="F291" s="11">
        <v>1</v>
      </c>
      <c r="G291" s="12">
        <v>100</v>
      </c>
      <c r="J291" s="11">
        <v>1</v>
      </c>
      <c r="K291" s="12">
        <v>15</v>
      </c>
    </row>
    <row r="292" spans="1:11" ht="12.75">
      <c r="A292" s="1" t="s">
        <v>49</v>
      </c>
      <c r="B292" s="11">
        <v>1</v>
      </c>
      <c r="C292" s="12">
        <v>4</v>
      </c>
      <c r="D292" s="11">
        <v>17</v>
      </c>
      <c r="E292" s="12">
        <v>68</v>
      </c>
      <c r="F292" s="11">
        <v>6</v>
      </c>
      <c r="G292" s="12">
        <v>24</v>
      </c>
      <c r="H292" s="11">
        <v>1</v>
      </c>
      <c r="I292" s="12">
        <v>4</v>
      </c>
      <c r="J292" s="11">
        <v>25</v>
      </c>
      <c r="K292" s="12">
        <v>11.2</v>
      </c>
    </row>
    <row r="293" spans="1:11" ht="12.75">
      <c r="A293" s="1" t="s">
        <v>50</v>
      </c>
      <c r="B293" s="11">
        <v>6</v>
      </c>
      <c r="C293" s="12">
        <v>5.9</v>
      </c>
      <c r="D293" s="11">
        <v>49</v>
      </c>
      <c r="E293" s="12">
        <v>48</v>
      </c>
      <c r="F293" s="11">
        <v>39</v>
      </c>
      <c r="G293" s="12">
        <v>38.2</v>
      </c>
      <c r="H293" s="11">
        <v>8</v>
      </c>
      <c r="I293" s="12">
        <v>7.8</v>
      </c>
      <c r="J293" s="11">
        <v>102</v>
      </c>
      <c r="K293" s="12">
        <v>12.11</v>
      </c>
    </row>
    <row r="294" spans="1:11" ht="12.75">
      <c r="A294" s="1" t="s">
        <v>51</v>
      </c>
      <c r="B294" s="11">
        <v>6</v>
      </c>
      <c r="C294" s="12">
        <v>5.9</v>
      </c>
      <c r="D294" s="11">
        <v>46</v>
      </c>
      <c r="E294" s="12">
        <v>45.1</v>
      </c>
      <c r="F294" s="11">
        <v>43</v>
      </c>
      <c r="G294" s="12">
        <v>42.2</v>
      </c>
      <c r="H294" s="11">
        <v>7</v>
      </c>
      <c r="I294" s="12">
        <v>6.9</v>
      </c>
      <c r="J294" s="11">
        <v>102</v>
      </c>
      <c r="K294" s="12">
        <v>12.21</v>
      </c>
    </row>
    <row r="295" spans="1:11" ht="12.75">
      <c r="A295" s="1" t="s">
        <v>53</v>
      </c>
      <c r="B295" s="11">
        <v>7</v>
      </c>
      <c r="C295" s="12">
        <v>6.9</v>
      </c>
      <c r="D295" s="11">
        <v>46</v>
      </c>
      <c r="E295" s="12">
        <v>45.1</v>
      </c>
      <c r="F295" s="11">
        <v>39</v>
      </c>
      <c r="G295" s="12">
        <v>38.2</v>
      </c>
      <c r="H295" s="11">
        <v>10</v>
      </c>
      <c r="I295" s="12">
        <v>9.8</v>
      </c>
      <c r="J295" s="11">
        <v>102</v>
      </c>
      <c r="K295" s="12">
        <v>12.21</v>
      </c>
    </row>
    <row r="296" spans="1:11" ht="12.75">
      <c r="A296" s="1" t="s">
        <v>54</v>
      </c>
      <c r="B296" s="11">
        <v>3</v>
      </c>
      <c r="C296" s="12">
        <v>3</v>
      </c>
      <c r="D296" s="11">
        <v>28</v>
      </c>
      <c r="E296" s="12">
        <v>27.7</v>
      </c>
      <c r="F296" s="11">
        <v>52</v>
      </c>
      <c r="G296" s="12">
        <v>51.5</v>
      </c>
      <c r="H296" s="11">
        <v>18</v>
      </c>
      <c r="I296" s="12">
        <v>17.8</v>
      </c>
      <c r="J296" s="11">
        <v>101</v>
      </c>
      <c r="K296" s="12">
        <v>14.06</v>
      </c>
    </row>
    <row r="297" spans="1:11" s="13" customFormat="1" ht="12.75">
      <c r="A297" s="1" t="s">
        <v>55</v>
      </c>
      <c r="B297" s="11">
        <v>4</v>
      </c>
      <c r="C297" s="12">
        <v>3.9</v>
      </c>
      <c r="D297" s="11">
        <v>21</v>
      </c>
      <c r="E297" s="12">
        <v>20.6</v>
      </c>
      <c r="F297" s="11">
        <v>58</v>
      </c>
      <c r="G297" s="12">
        <v>56.9</v>
      </c>
      <c r="H297" s="11">
        <v>19</v>
      </c>
      <c r="I297" s="12">
        <v>18.6</v>
      </c>
      <c r="J297" s="11">
        <v>102</v>
      </c>
      <c r="K297" s="12">
        <v>14.31</v>
      </c>
    </row>
    <row r="298" spans="1:11" ht="12.75">
      <c r="A298" s="1" t="s">
        <v>97</v>
      </c>
      <c r="D298" s="11">
        <v>3</v>
      </c>
      <c r="E298" s="12">
        <v>42.9</v>
      </c>
      <c r="F298" s="11">
        <v>1</v>
      </c>
      <c r="G298" s="12">
        <v>14.3</v>
      </c>
      <c r="H298" s="11">
        <v>3</v>
      </c>
      <c r="I298" s="12">
        <v>42.9</v>
      </c>
      <c r="J298" s="11">
        <v>7</v>
      </c>
      <c r="K298" s="12">
        <v>15</v>
      </c>
    </row>
    <row r="299" spans="1:11" s="13" customFormat="1" ht="12.75">
      <c r="A299" s="1" t="s">
        <v>56</v>
      </c>
      <c r="B299" s="11">
        <v>10</v>
      </c>
      <c r="C299" s="12">
        <v>9.8</v>
      </c>
      <c r="D299" s="11">
        <v>44</v>
      </c>
      <c r="E299" s="12">
        <v>43.1</v>
      </c>
      <c r="F299" s="11">
        <v>39</v>
      </c>
      <c r="G299" s="12">
        <v>38.2</v>
      </c>
      <c r="H299" s="11">
        <v>9</v>
      </c>
      <c r="I299" s="12">
        <v>8.8</v>
      </c>
      <c r="J299" s="11">
        <v>102</v>
      </c>
      <c r="K299" s="12">
        <v>11.81</v>
      </c>
    </row>
    <row r="300" spans="1:11" ht="12.75">
      <c r="A300" s="1" t="s">
        <v>57</v>
      </c>
      <c r="B300" s="11">
        <v>5</v>
      </c>
      <c r="C300" s="12">
        <v>4.9</v>
      </c>
      <c r="D300" s="11">
        <v>58</v>
      </c>
      <c r="E300" s="12">
        <v>56.9</v>
      </c>
      <c r="F300" s="11">
        <v>28</v>
      </c>
      <c r="G300" s="12">
        <v>27.5</v>
      </c>
      <c r="H300" s="11">
        <v>11</v>
      </c>
      <c r="I300" s="12">
        <v>10.8</v>
      </c>
      <c r="J300" s="11">
        <v>102</v>
      </c>
      <c r="K300" s="12">
        <v>11.96</v>
      </c>
    </row>
    <row r="301" spans="1:11" ht="12.75">
      <c r="A301" s="1" t="s">
        <v>58</v>
      </c>
      <c r="B301" s="11">
        <v>5</v>
      </c>
      <c r="C301" s="12">
        <v>5</v>
      </c>
      <c r="D301" s="11">
        <v>36</v>
      </c>
      <c r="E301" s="12">
        <v>36</v>
      </c>
      <c r="F301" s="11">
        <v>49</v>
      </c>
      <c r="G301" s="12">
        <v>49</v>
      </c>
      <c r="H301" s="11">
        <v>10</v>
      </c>
      <c r="I301" s="12">
        <v>10</v>
      </c>
      <c r="J301" s="11">
        <v>100</v>
      </c>
      <c r="K301" s="12">
        <v>12.95</v>
      </c>
    </row>
    <row r="302" spans="1:11" ht="12.75">
      <c r="A302" s="1" t="s">
        <v>98</v>
      </c>
      <c r="D302" s="11">
        <v>2</v>
      </c>
      <c r="E302" s="12">
        <v>100</v>
      </c>
      <c r="J302" s="11">
        <v>2</v>
      </c>
      <c r="K302" s="12">
        <v>10</v>
      </c>
    </row>
    <row r="303" spans="1:11" ht="12.75">
      <c r="A303" s="1" t="s">
        <v>77</v>
      </c>
      <c r="F303" s="11">
        <v>1</v>
      </c>
      <c r="G303" s="12">
        <v>100</v>
      </c>
      <c r="J303" s="11">
        <v>1</v>
      </c>
      <c r="K303" s="12">
        <v>15</v>
      </c>
    </row>
    <row r="304" spans="1:11" ht="12.75">
      <c r="A304" s="1" t="s">
        <v>59</v>
      </c>
      <c r="B304" s="11">
        <v>4</v>
      </c>
      <c r="C304" s="12">
        <v>3.9</v>
      </c>
      <c r="D304" s="11">
        <v>52</v>
      </c>
      <c r="E304" s="12">
        <v>51</v>
      </c>
      <c r="F304" s="11">
        <v>35</v>
      </c>
      <c r="G304" s="12">
        <v>34.3</v>
      </c>
      <c r="H304" s="11">
        <v>11</v>
      </c>
      <c r="I304" s="12">
        <v>10.8</v>
      </c>
      <c r="J304" s="11">
        <v>102</v>
      </c>
      <c r="K304" s="12">
        <v>12.4</v>
      </c>
    </row>
    <row r="305" spans="1:11" ht="12.75">
      <c r="A305" s="1" t="s">
        <v>60</v>
      </c>
      <c r="B305" s="11">
        <v>8</v>
      </c>
      <c r="C305" s="12">
        <v>7.8</v>
      </c>
      <c r="D305" s="11">
        <v>44</v>
      </c>
      <c r="E305" s="12">
        <v>43.1</v>
      </c>
      <c r="F305" s="11">
        <v>38</v>
      </c>
      <c r="G305" s="12">
        <v>37.3</v>
      </c>
      <c r="H305" s="11">
        <v>12</v>
      </c>
      <c r="I305" s="12">
        <v>11.8</v>
      </c>
      <c r="J305" s="11">
        <v>102</v>
      </c>
      <c r="K305" s="12">
        <v>12.25</v>
      </c>
    </row>
    <row r="306" spans="1:11" ht="12.75">
      <c r="A306" s="1" t="s">
        <v>61</v>
      </c>
      <c r="B306" s="11">
        <v>2</v>
      </c>
      <c r="C306" s="12">
        <v>2</v>
      </c>
      <c r="D306" s="11">
        <v>28</v>
      </c>
      <c r="E306" s="12">
        <v>27.7</v>
      </c>
      <c r="F306" s="11">
        <v>46</v>
      </c>
      <c r="G306" s="12">
        <v>45.5</v>
      </c>
      <c r="H306" s="11">
        <v>25</v>
      </c>
      <c r="I306" s="12">
        <v>24.8</v>
      </c>
      <c r="J306" s="11">
        <v>101</v>
      </c>
      <c r="K306" s="12">
        <v>14.55</v>
      </c>
    </row>
    <row r="307" spans="1:11" ht="12.75">
      <c r="A307" s="1" t="s">
        <v>21</v>
      </c>
      <c r="D307" s="11">
        <v>18</v>
      </c>
      <c r="E307" s="12">
        <v>36</v>
      </c>
      <c r="F307" s="11">
        <v>29</v>
      </c>
      <c r="G307" s="12">
        <v>58</v>
      </c>
      <c r="H307" s="11">
        <v>3</v>
      </c>
      <c r="I307" s="12">
        <v>6</v>
      </c>
      <c r="J307" s="11">
        <v>50</v>
      </c>
      <c r="K307" s="12">
        <v>13.5</v>
      </c>
    </row>
    <row r="308" spans="1:11" ht="12.75">
      <c r="A308" s="1" t="s">
        <v>99</v>
      </c>
      <c r="D308" s="11">
        <v>10</v>
      </c>
      <c r="E308" s="12">
        <v>21.7</v>
      </c>
      <c r="F308" s="11">
        <v>17</v>
      </c>
      <c r="G308" s="12">
        <v>37</v>
      </c>
      <c r="H308" s="11">
        <v>19</v>
      </c>
      <c r="I308" s="12">
        <v>41.3</v>
      </c>
      <c r="J308" s="11">
        <v>46</v>
      </c>
      <c r="K308" s="12">
        <v>15.98</v>
      </c>
    </row>
    <row r="309" spans="1:11" ht="12.75">
      <c r="A309" s="1" t="s">
        <v>79</v>
      </c>
      <c r="B309" s="11">
        <v>10</v>
      </c>
      <c r="C309" s="12">
        <v>33.3</v>
      </c>
      <c r="D309" s="11">
        <v>9</v>
      </c>
      <c r="E309" s="12">
        <v>30</v>
      </c>
      <c r="F309" s="11">
        <v>5</v>
      </c>
      <c r="G309" s="12">
        <v>16.7</v>
      </c>
      <c r="H309" s="11">
        <v>6</v>
      </c>
      <c r="I309" s="12">
        <v>20</v>
      </c>
      <c r="J309" s="11">
        <v>30</v>
      </c>
      <c r="K309" s="12">
        <v>9.5</v>
      </c>
    </row>
    <row r="310" spans="1:11" ht="12.75">
      <c r="A310" s="1" t="s">
        <v>62</v>
      </c>
      <c r="H310" s="11">
        <v>2</v>
      </c>
      <c r="I310" s="12">
        <v>100</v>
      </c>
      <c r="J310" s="11">
        <v>2</v>
      </c>
      <c r="K310" s="12">
        <v>20</v>
      </c>
    </row>
    <row r="311" spans="1:11" ht="12.75">
      <c r="A311" s="1" t="s">
        <v>63</v>
      </c>
      <c r="B311" s="11">
        <v>5</v>
      </c>
      <c r="C311" s="12">
        <v>5</v>
      </c>
      <c r="D311" s="11">
        <v>52</v>
      </c>
      <c r="E311" s="12">
        <v>52</v>
      </c>
      <c r="F311" s="11">
        <v>33</v>
      </c>
      <c r="G311" s="12">
        <v>33</v>
      </c>
      <c r="H311" s="11">
        <v>10</v>
      </c>
      <c r="I311" s="12">
        <v>10</v>
      </c>
      <c r="J311" s="11">
        <v>100</v>
      </c>
      <c r="K311" s="12">
        <v>12.15</v>
      </c>
    </row>
    <row r="312" spans="1:11" ht="12.75">
      <c r="A312" s="1" t="s">
        <v>64</v>
      </c>
      <c r="D312" s="11">
        <v>3</v>
      </c>
      <c r="E312" s="12">
        <v>60</v>
      </c>
      <c r="F312" s="11">
        <v>1</v>
      </c>
      <c r="G312" s="12">
        <v>20</v>
      </c>
      <c r="H312" s="11">
        <v>1</v>
      </c>
      <c r="I312" s="12">
        <v>20</v>
      </c>
      <c r="J312" s="11">
        <v>5</v>
      </c>
      <c r="K312" s="12">
        <v>13</v>
      </c>
    </row>
    <row r="313" spans="1:11" ht="12.75">
      <c r="A313" s="1" t="s">
        <v>81</v>
      </c>
      <c r="B313" s="11">
        <v>3</v>
      </c>
      <c r="C313" s="12">
        <v>3.8</v>
      </c>
      <c r="D313" s="11">
        <v>39</v>
      </c>
      <c r="E313" s="12">
        <v>50</v>
      </c>
      <c r="F313" s="11">
        <v>34</v>
      </c>
      <c r="G313" s="12">
        <v>43.6</v>
      </c>
      <c r="H313" s="11">
        <v>2</v>
      </c>
      <c r="I313" s="12">
        <v>2.6</v>
      </c>
      <c r="J313" s="11">
        <v>78</v>
      </c>
      <c r="K313" s="12">
        <v>12.05</v>
      </c>
    </row>
    <row r="314" spans="1:11" ht="12.75">
      <c r="A314" s="1" t="s">
        <v>66</v>
      </c>
      <c r="B314" s="11">
        <v>3</v>
      </c>
      <c r="C314" s="12">
        <v>3</v>
      </c>
      <c r="D314" s="11">
        <v>46</v>
      </c>
      <c r="E314" s="12">
        <v>45.5</v>
      </c>
      <c r="F314" s="11">
        <v>50</v>
      </c>
      <c r="G314" s="12">
        <v>49.5</v>
      </c>
      <c r="H314" s="11">
        <v>2</v>
      </c>
      <c r="I314" s="12">
        <v>2</v>
      </c>
      <c r="J314" s="11">
        <v>101</v>
      </c>
      <c r="K314" s="12">
        <v>12.38</v>
      </c>
    </row>
    <row r="315" spans="1:11" ht="12.75">
      <c r="A315" s="1" t="s">
        <v>95</v>
      </c>
      <c r="F315" s="11">
        <v>1</v>
      </c>
      <c r="G315" s="12">
        <v>100</v>
      </c>
      <c r="J315" s="11">
        <v>1</v>
      </c>
      <c r="K315" s="12">
        <v>15</v>
      </c>
    </row>
    <row r="316" spans="1:11" ht="12.75">
      <c r="A316" s="1" t="s">
        <v>100</v>
      </c>
      <c r="B316" s="11">
        <v>1</v>
      </c>
      <c r="C316" s="12">
        <v>4.8</v>
      </c>
      <c r="D316" s="11">
        <v>11</v>
      </c>
      <c r="E316" s="12">
        <v>52.4</v>
      </c>
      <c r="F316" s="11">
        <v>6</v>
      </c>
      <c r="G316" s="12">
        <v>28.6</v>
      </c>
      <c r="H316" s="11">
        <v>3</v>
      </c>
      <c r="I316" s="12">
        <v>14.3</v>
      </c>
      <c r="J316" s="11">
        <v>21</v>
      </c>
      <c r="K316" s="12">
        <v>12.38</v>
      </c>
    </row>
    <row r="317" spans="1:11" ht="12.75">
      <c r="A317" s="1" t="s">
        <v>67</v>
      </c>
      <c r="B317" s="11">
        <v>1</v>
      </c>
      <c r="C317" s="12">
        <v>4.5</v>
      </c>
      <c r="D317" s="11">
        <v>12</v>
      </c>
      <c r="E317" s="12">
        <v>54.5</v>
      </c>
      <c r="F317" s="11">
        <v>6</v>
      </c>
      <c r="G317" s="12">
        <v>27.3</v>
      </c>
      <c r="H317" s="11">
        <v>3</v>
      </c>
      <c r="I317" s="12">
        <v>13.6</v>
      </c>
      <c r="J317" s="11">
        <v>22</v>
      </c>
      <c r="K317" s="12">
        <v>12.27</v>
      </c>
    </row>
    <row r="319" spans="1:11" ht="12.75">
      <c r="A319" s="13" t="s">
        <v>30</v>
      </c>
      <c r="B319" s="13">
        <f>SUM(B286:B317)</f>
        <v>98</v>
      </c>
      <c r="C319" s="14">
        <f>B319/$J$319*100</f>
        <v>5.109489051094891</v>
      </c>
      <c r="D319" s="13">
        <f>SUM(D286:D317)</f>
        <v>798</v>
      </c>
      <c r="E319" s="14">
        <f>D319/$J$319*100</f>
        <v>41.605839416058394</v>
      </c>
      <c r="F319" s="13">
        <f>SUM(F286:F317)</f>
        <v>779</v>
      </c>
      <c r="G319" s="14">
        <f>F319/$J$319*100</f>
        <v>40.61522419186653</v>
      </c>
      <c r="H319" s="13">
        <f>SUM(H286:H317)</f>
        <v>243</v>
      </c>
      <c r="I319" s="14">
        <f>H319/$J$319*100</f>
        <v>12.669447340980188</v>
      </c>
      <c r="J319" s="13">
        <f>SUM(J286:J317)</f>
        <v>1918</v>
      </c>
      <c r="K319" s="14">
        <f>((B319*0)+(D319*10)+(F319*15)+(H319*20))/J319</f>
        <v>12.786757038581856</v>
      </c>
    </row>
    <row r="321" spans="1:11" ht="12.75">
      <c r="A321" s="13" t="s">
        <v>11</v>
      </c>
      <c r="B321" s="13">
        <f>B30+B59+B94+B156+B196+B223+B258+B319</f>
        <v>599</v>
      </c>
      <c r="C321" s="14">
        <f>B321/$J$319*100</f>
        <v>31.230448383733055</v>
      </c>
      <c r="D321" s="13">
        <f>D30+D59+D94+D156+D196+D223+D258+D319</f>
        <v>4312</v>
      </c>
      <c r="E321" s="14">
        <f>D321/$J$321*100</f>
        <v>32.34566049058586</v>
      </c>
      <c r="F321" s="13">
        <f>F30+F59+F94+F156+F196+F223+F258+F319</f>
        <v>5321</v>
      </c>
      <c r="G321" s="14">
        <f>F321/$J$321*100</f>
        <v>39.9144850348811</v>
      </c>
      <c r="H321" s="13">
        <f>H30+H59+H94+H156+H196+H223+H258+H319</f>
        <v>3099</v>
      </c>
      <c r="I321" s="14">
        <f>H321/$J$321*100</f>
        <v>23.24656814942615</v>
      </c>
      <c r="J321" s="13">
        <f>J30+J59+J94+J156+J196+J223+J258+J319</f>
        <v>13331</v>
      </c>
      <c r="K321" s="14">
        <f>((B321*0)+(D321*10)+(F321*15)+(H321*20))/J321</f>
        <v>13.871052434175981</v>
      </c>
    </row>
  </sheetData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 TP600</dc:creator>
  <cp:keywords/>
  <dc:description/>
  <cp:lastModifiedBy>Håkan Sundblad</cp:lastModifiedBy>
  <cp:lastPrinted>2001-06-20T14:47:33Z</cp:lastPrinted>
  <dcterms:created xsi:type="dcterms:W3CDTF">2000-02-03T13:32:56Z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