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835" tabRatio="1000" activeTab="0"/>
  </bookViews>
  <sheets>
    <sheet name="Totalt per skola o program" sheetId="1" r:id="rId1"/>
    <sheet name="NGBP" sheetId="2" r:id="rId2"/>
    <sheet name="NGEC" sheetId="3" r:id="rId3"/>
    <sheet name="NGEN" sheetId="4" r:id="rId4"/>
    <sheet name="NGES" sheetId="5" r:id="rId5"/>
    <sheet name="NGFP" sheetId="6" r:id="rId6"/>
    <sheet name="NGHV" sheetId="7" r:id="rId7"/>
    <sheet name="NGHP" sheetId="8" r:id="rId8"/>
    <sheet name="NGNV" sheetId="9" r:id="rId9"/>
    <sheet name="NGSM" sheetId="10" r:id="rId10"/>
    <sheet name="NGSP" sheetId="11" r:id="rId11"/>
    <sheet name="SamskMP" sheetId="12" r:id="rId12"/>
    <sheet name="SamskNV" sheetId="13" r:id="rId13"/>
    <sheet name="SamskSM" sheetId="14" r:id="rId14"/>
    <sheet name="SamskSP" sheetId="15" r:id="rId15"/>
  </sheets>
  <definedNames/>
  <calcPr fullCalcOnLoad="1"/>
</workbook>
</file>

<file path=xl/sharedStrings.xml><?xml version="1.0" encoding="utf-8"?>
<sst xmlns="http://schemas.openxmlformats.org/spreadsheetml/2006/main" count="387" uniqueCount="46">
  <si>
    <t>Ämne</t>
  </si>
  <si>
    <t>Godkänd</t>
  </si>
  <si>
    <t>Väl godkänd</t>
  </si>
  <si>
    <t>Mycket väl godkänd</t>
  </si>
  <si>
    <t>Summa poäng</t>
  </si>
  <si>
    <t>Summa</t>
  </si>
  <si>
    <t>Icke godkänd</t>
  </si>
  <si>
    <t>Estetisk verksamhet</t>
  </si>
  <si>
    <t>Matematik A</t>
  </si>
  <si>
    <t>Samhällskunskap A</t>
  </si>
  <si>
    <t>Religionskunskap A</t>
  </si>
  <si>
    <t>Naturkunskap A</t>
  </si>
  <si>
    <t>Idrott och hälsa A</t>
  </si>
  <si>
    <t>Engelska A</t>
  </si>
  <si>
    <t>Samskolan</t>
  </si>
  <si>
    <t>Enhet</t>
  </si>
  <si>
    <t>Program</t>
  </si>
  <si>
    <t>SP</t>
  </si>
  <si>
    <t>NV</t>
  </si>
  <si>
    <t>EC</t>
  </si>
  <si>
    <t>SM</t>
  </si>
  <si>
    <t>BP</t>
  </si>
  <si>
    <t>EN</t>
  </si>
  <si>
    <t>ES</t>
  </si>
  <si>
    <t>FP</t>
  </si>
  <si>
    <t>HP</t>
  </si>
  <si>
    <t>HV</t>
  </si>
  <si>
    <t>MP</t>
  </si>
  <si>
    <t>Nacka gymnasium</t>
  </si>
  <si>
    <t>Medel</t>
  </si>
  <si>
    <t>Alla</t>
  </si>
  <si>
    <t>Kurs</t>
  </si>
  <si>
    <t>Totalt alla kurser</t>
  </si>
  <si>
    <t>Genomsnittlig betygspoäng i respektive kärnämnes kurs per program och enhet samt betygspoäng totalt</t>
  </si>
  <si>
    <t>Avser endast elever med slutförd gymnasieutbildning</t>
  </si>
  <si>
    <t>Summa kärnämnen</t>
  </si>
  <si>
    <t>Summa alla kurser</t>
  </si>
  <si>
    <t xml:space="preserve"> </t>
  </si>
  <si>
    <t>Medel-poäng per kurs</t>
  </si>
  <si>
    <t>Antal betygspoäng per kurs</t>
  </si>
  <si>
    <t>Summa betyg</t>
  </si>
  <si>
    <t>Svenska A/SV2 A</t>
  </si>
  <si>
    <t>Svenska B/SV2 B</t>
  </si>
  <si>
    <t>Kurs-poäng</t>
  </si>
  <si>
    <t>Sammanställning av gymnasieskolans betyg vårterminen 2001</t>
  </si>
  <si>
    <t>Slutbetyg efter avslutad gymnasieutbildning, vt 2001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</si>
</sst>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#,##0.000"/>
  </numFmts>
  <fonts count="16">
    <font>
      <sz val="12"/>
      <name val="Times New Roman"/>
      <family val="0"/>
    </font>
    <font>
      <b/>
      <sz val="14"/>
      <name val="Times New Roman"/>
      <family val="1"/>
    </font>
    <font>
      <sz val="12"/>
      <name val="Arial Narrow"/>
      <family val="2"/>
    </font>
    <font>
      <sz val="1"/>
      <name val="Times New Roman"/>
      <family val="1"/>
    </font>
    <font>
      <b/>
      <sz val="12"/>
      <name val="Arial Narrow"/>
      <family val="2"/>
    </font>
    <font>
      <sz val="14"/>
      <name val="Times New Roman"/>
      <family val="1"/>
    </font>
    <font>
      <b/>
      <sz val="16"/>
      <name val="Arial Narrow"/>
      <family val="2"/>
    </font>
    <font>
      <sz val="10"/>
      <name val="Times New Roman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b/>
      <sz val="14"/>
      <name val="Arial Narrow"/>
      <family val="2"/>
    </font>
    <font>
      <i/>
      <sz val="10"/>
      <name val="Times New Roman"/>
      <family val="0"/>
    </font>
    <font>
      <b/>
      <i/>
      <sz val="10"/>
      <name val="Arial Narrow"/>
      <family val="2"/>
    </font>
    <font>
      <b/>
      <sz val="12"/>
      <color indexed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2" borderId="0" xfId="0" applyNumberFormat="1" applyFont="1" applyFill="1" applyAlignment="1">
      <alignment horizontal="lef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/>
    </xf>
    <xf numFmtId="3" fontId="0" fillId="0" borderId="1" xfId="0" applyNumberFormat="1" applyFont="1" applyBorder="1" applyAlignment="1">
      <alignment/>
    </xf>
    <xf numFmtId="3" fontId="8" fillId="2" borderId="0" xfId="0" applyNumberFormat="1" applyFont="1" applyFill="1" applyAlignment="1" applyProtection="1">
      <alignment horizontal="left"/>
      <protection/>
    </xf>
    <xf numFmtId="3" fontId="8" fillId="2" borderId="0" xfId="0" applyNumberFormat="1" applyFont="1" applyFill="1" applyAlignment="1" applyProtection="1">
      <alignment horizontal="right"/>
      <protection/>
    </xf>
    <xf numFmtId="164" fontId="9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3" fontId="8" fillId="2" borderId="0" xfId="0" applyNumberFormat="1" applyFont="1" applyFill="1" applyBorder="1" applyAlignment="1" applyProtection="1">
      <alignment horizontal="right"/>
      <protection/>
    </xf>
    <xf numFmtId="164" fontId="7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>
      <alignment/>
    </xf>
    <xf numFmtId="0" fontId="0" fillId="0" borderId="0" xfId="0" applyAlignment="1">
      <alignment/>
    </xf>
    <xf numFmtId="3" fontId="8" fillId="2" borderId="0" xfId="0" applyNumberFormat="1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164" fontId="9" fillId="2" borderId="0" xfId="0" applyNumberFormat="1" applyFont="1" applyFill="1" applyBorder="1" applyAlignment="1" applyProtection="1">
      <alignment/>
      <protection/>
    </xf>
    <xf numFmtId="3" fontId="8" fillId="2" borderId="2" xfId="0" applyNumberFormat="1" applyFont="1" applyFill="1" applyBorder="1" applyAlignment="1" applyProtection="1">
      <alignment horizontal="right"/>
      <protection/>
    </xf>
    <xf numFmtId="164" fontId="13" fillId="2" borderId="2" xfId="0" applyNumberFormat="1" applyFont="1" applyFill="1" applyBorder="1" applyAlignment="1" applyProtection="1">
      <alignment/>
      <protection/>
    </xf>
    <xf numFmtId="3" fontId="8" fillId="2" borderId="3" xfId="0" applyNumberFormat="1" applyFont="1" applyFill="1" applyBorder="1" applyAlignment="1" applyProtection="1">
      <alignment horizontal="right"/>
      <protection/>
    </xf>
    <xf numFmtId="3" fontId="8" fillId="2" borderId="4" xfId="0" applyNumberFormat="1" applyFont="1" applyFill="1" applyBorder="1" applyAlignment="1" applyProtection="1">
      <alignment horizontal="right"/>
      <protection/>
    </xf>
    <xf numFmtId="164" fontId="12" fillId="0" borderId="4" xfId="0" applyNumberFormat="1" applyFont="1" applyBorder="1" applyAlignment="1">
      <alignment/>
    </xf>
    <xf numFmtId="164" fontId="9" fillId="2" borderId="3" xfId="0" applyNumberFormat="1" applyFont="1" applyFill="1" applyBorder="1" applyAlignment="1" applyProtection="1">
      <alignment/>
      <protection/>
    </xf>
    <xf numFmtId="164" fontId="13" fillId="2" borderId="4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164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164" fontId="12" fillId="0" borderId="2" xfId="0" applyNumberFormat="1" applyFont="1" applyBorder="1" applyAlignment="1">
      <alignment/>
    </xf>
    <xf numFmtId="164" fontId="9" fillId="0" borderId="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6" fontId="8" fillId="2" borderId="0" xfId="0" applyNumberFormat="1" applyFont="1" applyFill="1" applyAlignment="1">
      <alignment horizontal="right" wrapText="1"/>
    </xf>
    <xf numFmtId="3" fontId="8" fillId="2" borderId="0" xfId="0" applyNumberFormat="1" applyFont="1" applyFill="1" applyAlignment="1">
      <alignment horizontal="right" wrapText="1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164" fontId="7" fillId="0" borderId="0" xfId="0" applyNumberFormat="1" applyFont="1" applyBorder="1" applyAlignment="1">
      <alignment/>
    </xf>
    <xf numFmtId="164" fontId="12" fillId="0" borderId="4" xfId="0" applyNumberFormat="1" applyFont="1" applyBorder="1" applyAlignment="1">
      <alignment/>
    </xf>
    <xf numFmtId="164" fontId="9" fillId="2" borderId="0" xfId="0" applyNumberFormat="1" applyFont="1" applyFill="1" applyBorder="1" applyAlignment="1" applyProtection="1">
      <alignment/>
      <protection/>
    </xf>
    <xf numFmtId="164" fontId="13" fillId="2" borderId="4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164" fontId="0" fillId="0" borderId="0" xfId="0" applyNumberFormat="1" applyAlignment="1" applyProtection="1">
      <alignment/>
      <protection/>
    </xf>
    <xf numFmtId="3" fontId="8" fillId="2" borderId="3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44" fontId="8" fillId="2" borderId="0" xfId="18" applyFont="1" applyFill="1" applyBorder="1" applyAlignment="1" applyProtection="1">
      <alignment horizontal="center"/>
      <protection/>
    </xf>
    <xf numFmtId="3" fontId="15" fillId="0" borderId="5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1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15.50390625" style="11" customWidth="1"/>
    <col min="2" max="11" width="4.125" style="53" customWidth="1"/>
    <col min="12" max="12" width="5.25390625" style="53" customWidth="1"/>
    <col min="13" max="16" width="4.125" style="11" customWidth="1"/>
    <col min="17" max="17" width="5.25390625" style="11" bestFit="1" customWidth="1"/>
    <col min="18" max="18" width="8.125" style="11" bestFit="1" customWidth="1"/>
    <col min="19" max="16384" width="16.00390625" style="11" customWidth="1"/>
  </cols>
  <sheetData>
    <row r="1" ht="20.25">
      <c r="A1" s="17" t="s">
        <v>44</v>
      </c>
    </row>
    <row r="3" spans="1:12" ht="15.75">
      <c r="A3" s="18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8">
      <c r="A4" s="19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.75">
      <c r="A5" s="42" t="s">
        <v>34</v>
      </c>
      <c r="B5" s="25"/>
      <c r="C5" s="25"/>
      <c r="D5" s="54"/>
      <c r="E5" s="25"/>
      <c r="G5" s="25"/>
      <c r="H5" s="25"/>
      <c r="I5" s="25"/>
      <c r="J5" s="25"/>
      <c r="K5" s="25"/>
      <c r="L5" s="25"/>
    </row>
    <row r="6" spans="2:12" ht="15.7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253" s="13" customFormat="1" ht="15.75">
      <c r="A7" s="26"/>
      <c r="B7" s="64" t="s">
        <v>28</v>
      </c>
      <c r="C7" s="62"/>
      <c r="D7" s="62"/>
      <c r="E7" s="62"/>
      <c r="F7" s="62"/>
      <c r="G7" s="62"/>
      <c r="H7" s="62"/>
      <c r="I7" s="62"/>
      <c r="J7" s="62"/>
      <c r="K7" s="62"/>
      <c r="L7" s="63"/>
      <c r="M7" s="61" t="s">
        <v>14</v>
      </c>
      <c r="N7" s="62"/>
      <c r="O7" s="62"/>
      <c r="P7" s="62"/>
      <c r="Q7" s="63"/>
      <c r="R7" s="30" t="s">
        <v>30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14" customFormat="1" ht="15.75">
      <c r="A8" s="27" t="s">
        <v>31</v>
      </c>
      <c r="B8" s="22" t="s">
        <v>21</v>
      </c>
      <c r="C8" s="22" t="s">
        <v>19</v>
      </c>
      <c r="D8" s="22" t="s">
        <v>22</v>
      </c>
      <c r="E8" s="22" t="s">
        <v>23</v>
      </c>
      <c r="F8" s="22" t="s">
        <v>24</v>
      </c>
      <c r="G8" s="22" t="s">
        <v>25</v>
      </c>
      <c r="H8" s="22" t="s">
        <v>26</v>
      </c>
      <c r="I8" s="22" t="s">
        <v>18</v>
      </c>
      <c r="J8" s="22" t="s">
        <v>20</v>
      </c>
      <c r="K8" s="22" t="s">
        <v>17</v>
      </c>
      <c r="L8" s="33" t="s">
        <v>29</v>
      </c>
      <c r="M8" s="32" t="s">
        <v>27</v>
      </c>
      <c r="N8" s="22" t="s">
        <v>18</v>
      </c>
      <c r="O8" s="22" t="s">
        <v>20</v>
      </c>
      <c r="P8" s="22" t="s">
        <v>17</v>
      </c>
      <c r="Q8" s="33" t="s">
        <v>29</v>
      </c>
      <c r="R8" s="30" t="s">
        <v>29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s="21" customFormat="1" ht="12.75">
      <c r="A9" s="48" t="s">
        <v>41</v>
      </c>
      <c r="B9" s="23">
        <f>NGBP!I8</f>
        <v>10</v>
      </c>
      <c r="C9" s="23">
        <f>NGEC!I8</f>
        <v>10</v>
      </c>
      <c r="D9" s="23">
        <f>NGEN!I8</f>
        <v>10</v>
      </c>
      <c r="E9" s="55">
        <f>NGES!I8</f>
        <v>12.857142857142858</v>
      </c>
      <c r="F9" s="55">
        <f>NGFP!I8</f>
        <v>10</v>
      </c>
      <c r="G9" s="55">
        <f>NGHP!I8</f>
        <v>12</v>
      </c>
      <c r="H9" s="55">
        <f>NGHV!I8</f>
        <v>15.294117647058824</v>
      </c>
      <c r="I9" s="55">
        <f>NGNV!I8</f>
        <v>15.048543689320388</v>
      </c>
      <c r="J9" s="55">
        <f>NGSM!I8</f>
        <v>15.217391304347826</v>
      </c>
      <c r="K9" s="55">
        <f>NGSP!I8</f>
        <v>14.869281045751634</v>
      </c>
      <c r="L9" s="56">
        <f>(NGSP!K8+NGNV!K8+NGEC!K8+NGSM!K8+NGEN!K8+NGBP!K8+NGES!K8+NGFP!K8+NGHP!K8+NGHV!K8)/(NGSP!G8+NGNV!G8+NGEC!G8+NGSM!G8+NGEN!G8+NGBP!G8+NGES!G8+NGFP!G8+NGHP!G8+NGHV!G8)</f>
        <v>14.27170868347339</v>
      </c>
      <c r="M9" s="38">
        <f>SamskMP!I8</f>
        <v>10</v>
      </c>
      <c r="N9" s="24">
        <f>SamskNV!I8</f>
        <v>16.26984126984127</v>
      </c>
      <c r="O9" s="24">
        <f>SamskSM!I8</f>
        <v>13.333333333333334</v>
      </c>
      <c r="P9" s="24">
        <f>SamskSP!I8</f>
        <v>15</v>
      </c>
      <c r="Q9" s="34">
        <f>(SamskMP!K8+SamskNV!K8+SamskSM!K8+SamskSP!K8)/(SamskMP!G8+SamskNV!G8+SamskSM!G8+SamskSP!G8)</f>
        <v>15.15748031496063</v>
      </c>
      <c r="R9" s="40">
        <f>(NGSP!K8+NGNV!K8+NGEC!K8+NGSM!K8+NGEN!K8+NGBP!K8+NGES!K8+NGFP!K8+NGHP!K8+NGHV!K8+SamskMP!K8+SamskNV!K8+SamskSM!K8+SamskSP!K8)/(NGSP!G8+NGNV!G8+NGEC!G8+NGSM!G8+NGEN!G8+NGBP!G8+NGES!G8+NGFP!G8+NGHP!G8+NGHV!G8+SamskMP!G8+SamskNV!G8+SamskSM!G8+SamskSP!G8)</f>
        <v>14.50413223140496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pans="1:253" s="21" customFormat="1" ht="12.75">
      <c r="A10" s="48" t="s">
        <v>42</v>
      </c>
      <c r="B10" s="23">
        <f>NGBP!I9</f>
        <v>9.090909090909092</v>
      </c>
      <c r="C10" s="23">
        <f>NGEC!I9</f>
        <v>10</v>
      </c>
      <c r="D10" s="23">
        <f>NGEN!I9</f>
        <v>10</v>
      </c>
      <c r="E10" s="55">
        <f>NGES!I9</f>
        <v>14.285714285714286</v>
      </c>
      <c r="F10" s="55">
        <f>NGFP!I9</f>
        <v>10</v>
      </c>
      <c r="G10" s="55">
        <f>NGHP!I9</f>
        <v>11.333333333333334</v>
      </c>
      <c r="H10" s="55">
        <f>NGHV!I9</f>
        <v>14.117647058823529</v>
      </c>
      <c r="I10" s="55">
        <f>NGNV!I9</f>
        <v>14.757281553398059</v>
      </c>
      <c r="J10" s="55">
        <f>NGSM!I9</f>
        <v>11.304347826086957</v>
      </c>
      <c r="K10" s="55">
        <f>NGSP!I9</f>
        <v>14.477124183006536</v>
      </c>
      <c r="L10" s="56">
        <f>(NGSP!K9+NGNV!K9+NGEC!K9+NGSM!K9+NGEN!K9+NGBP!K9+NGES!K9+NGFP!K9+NGHP!K9+NGHV!K9)/(NGSP!G9+NGNV!G9+NGEC!G9+NGSM!G9+NGEN!G9+NGBP!G9+NGES!G9+NGFP!G9+NGHP!G9+NGHV!G9)</f>
        <v>13.6938202247191</v>
      </c>
      <c r="M10" s="38">
        <f>SamskMP!I9</f>
        <v>11.818181818181818</v>
      </c>
      <c r="N10" s="24">
        <f>SamskNV!I9</f>
        <v>16.19047619047619</v>
      </c>
      <c r="O10" s="24">
        <f>SamskSM!I9</f>
        <v>13.75</v>
      </c>
      <c r="P10" s="24">
        <f>SamskSP!I9</f>
        <v>13.9</v>
      </c>
      <c r="Q10" s="34">
        <f>(SamskMP!K9+SamskNV!K9+SamskSM!K9+SamskSP!K9)/(SamskMP!G9+SamskNV!G9+SamskSM!G9+SamskSP!G9)</f>
        <v>14.84375</v>
      </c>
      <c r="R10" s="40">
        <f>(NGSP!K9+NGNV!K9+NGEC!K9+NGSM!K9+NGEN!K9+NGBP!K9+NGES!K9+NGFP!K9+NGHP!K9+NGHV!K9+SamskMP!K9+SamskNV!K9+SamskSM!K9+SamskSP!K9)/(NGSP!G9+NGNV!G9+NGEC!G9+NGSM!G9+NGEN!G9+NGBP!G9+NGES!G9+NGFP!G9+NGHP!G9+NGHV!G9+SamskMP!G9+SamskNV!G9+SamskSM!G9+SamskSP!G9)</f>
        <v>13.99793388429752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</row>
    <row r="11" spans="1:253" s="21" customFormat="1" ht="12.75">
      <c r="A11" s="28" t="s">
        <v>13</v>
      </c>
      <c r="B11" s="23">
        <f>NGBP!I10</f>
        <v>9.090909090909092</v>
      </c>
      <c r="C11" s="23">
        <f>NGEC!I10</f>
        <v>10</v>
      </c>
      <c r="D11" s="23">
        <f>NGEN!I10</f>
        <v>10</v>
      </c>
      <c r="E11" s="55">
        <f>NGES!I10</f>
        <v>13.571428571428571</v>
      </c>
      <c r="F11" s="55">
        <f>NGFP!I10</f>
        <v>10</v>
      </c>
      <c r="G11" s="55">
        <f>NGHP!I10</f>
        <v>10.333333333333334</v>
      </c>
      <c r="H11" s="55">
        <f>NGHV!I10</f>
        <v>13.529411764705882</v>
      </c>
      <c r="I11" s="55">
        <f>NGNV!I10</f>
        <v>14.705882352941176</v>
      </c>
      <c r="J11" s="55">
        <f>NGSM!I10</f>
        <v>14.782608695652174</v>
      </c>
      <c r="K11" s="55">
        <f>NGSP!I10</f>
        <v>14.248366013071895</v>
      </c>
      <c r="L11" s="56">
        <f>(NGSP!K10+NGNV!K10+NGEC!K10+NGSM!K10+NGEN!K10+NGBP!K10+NGES!K10+NGFP!K10+NGHP!K10+NGHV!K10)/(NGSP!G10+NGNV!G10+NGEC!G10+NGSM!G10+NGEN!G10+NGBP!G10+NGES!G10+NGFP!G10+NGHP!G10+NGHV!G10)</f>
        <v>13.697478991596638</v>
      </c>
      <c r="M11" s="38">
        <f>SamskMP!I10</f>
        <v>10.909090909090908</v>
      </c>
      <c r="N11" s="24">
        <f>SamskNV!I10</f>
        <v>16.825396825396826</v>
      </c>
      <c r="O11" s="24">
        <f>SamskSM!I10</f>
        <v>12.5</v>
      </c>
      <c r="P11" s="24">
        <f>SamskSP!I10</f>
        <v>15.6</v>
      </c>
      <c r="Q11" s="34">
        <f>(SamskMP!K10+SamskNV!K10+SamskSM!K10+SamskSP!K10)/(SamskMP!G10+SamskNV!G10+SamskSM!G10+SamskSP!G10)</f>
        <v>15.703125</v>
      </c>
      <c r="R11" s="40">
        <f>(NGSP!K10+NGNV!K10+NGEC!K10+NGSM!K10+NGEN!K10+NGBP!K10+NGES!K10+NGFP!K10+NGHP!K10+NGHV!K10+SamskMP!K10+SamskNV!K10+SamskSM!K10+SamskSP!K10)/(NGSP!G10+NGNV!G10+NGEC!G10+NGSM!G10+NGEN!G10+NGBP!G10+NGES!G10+NGFP!G10+NGHP!G10+NGHV!G10+SamskMP!G10+SamskNV!G10+SamskSM!G10+SamskSP!G10)</f>
        <v>14.22680412371134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1:253" s="21" customFormat="1" ht="12.75">
      <c r="A12" s="28" t="s">
        <v>8</v>
      </c>
      <c r="B12" s="23">
        <f>NGBP!I11</f>
        <v>10.833333333333334</v>
      </c>
      <c r="C12" s="23">
        <f>NGEC!I11</f>
        <v>10.454545454545455</v>
      </c>
      <c r="D12" s="23">
        <f>NGEN!I11</f>
        <v>10</v>
      </c>
      <c r="E12" s="55">
        <f>NGES!I11</f>
        <v>14.285714285714286</v>
      </c>
      <c r="F12" s="55">
        <f>NGFP!I11</f>
        <v>10</v>
      </c>
      <c r="G12" s="55">
        <f>NGHP!I11</f>
        <v>9.6875</v>
      </c>
      <c r="H12" s="55">
        <f>NGHV!I11</f>
        <v>11.764705882352942</v>
      </c>
      <c r="I12" s="55">
        <f>NGNV!I11</f>
        <v>15.388349514563107</v>
      </c>
      <c r="J12" s="55">
        <f>NGSM!I11</f>
        <v>16.304347826086957</v>
      </c>
      <c r="K12" s="55">
        <f>NGSP!I11</f>
        <v>11.830065359477125</v>
      </c>
      <c r="L12" s="56">
        <f>(NGSP!K11+NGNV!K11+NGEC!K11+NGSM!K11+NGEN!K11+NGBP!K11+NGES!K11+NGFP!K11+NGHP!K11+NGHV!K11)/(NGSP!G11+NGNV!G11+NGEC!G11+NGSM!G11+NGEN!G11+NGBP!G11+NGES!G11+NGFP!G11+NGHP!G11+NGHV!G11)</f>
        <v>12.930555555555555</v>
      </c>
      <c r="M12" s="38">
        <f>SamskMP!I11</f>
        <v>11.363636363636363</v>
      </c>
      <c r="N12" s="24">
        <f>SamskNV!I11</f>
        <v>16.666666666666668</v>
      </c>
      <c r="O12" s="24">
        <f>SamskSM!I11</f>
        <v>15</v>
      </c>
      <c r="P12" s="24">
        <f>SamskSP!I11</f>
        <v>14.3</v>
      </c>
      <c r="Q12" s="34">
        <f>(SamskMP!K11+SamskNV!K11+SamskSM!K11+SamskSP!K11)/(SamskMP!G11+SamskNV!G11+SamskSM!G11+SamskSP!G11)</f>
        <v>15.234375</v>
      </c>
      <c r="R12" s="40">
        <f>(NGSP!K11+NGNV!K11+NGEC!K11+NGSM!K11+NGEN!K11+NGBP!K11+NGES!K11+NGFP!K11+NGHP!K11+NGHV!K11+SamskMP!K11+SamskNV!K11+SamskSM!K11+SamskSP!K11)/(NGSP!G11+NGNV!G11+NGEC!G11+NGSM!G11+NGEN!G11+NGBP!G11+NGES!G11+NGFP!G11+NGHP!G11+NGHV!G11+SamskMP!G11+SamskNV!G11+SamskSM!G11+SamskSP!G11)</f>
        <v>13.53483606557377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253" s="21" customFormat="1" ht="12.75">
      <c r="A13" s="28" t="s">
        <v>9</v>
      </c>
      <c r="B13" s="23">
        <f>NGBP!I12</f>
        <v>9.166666666666666</v>
      </c>
      <c r="C13" s="23">
        <f>NGEC!I12</f>
        <v>8.181818181818182</v>
      </c>
      <c r="D13" s="23">
        <f>NGEN!I12</f>
        <v>10</v>
      </c>
      <c r="E13" s="55">
        <f>NGES!I12</f>
        <v>10</v>
      </c>
      <c r="F13" s="55">
        <f>NGFP!I12</f>
        <v>10</v>
      </c>
      <c r="G13" s="55">
        <f>NGHP!I12</f>
        <v>12.5</v>
      </c>
      <c r="H13" s="55">
        <f>NGHV!I12</f>
        <v>11.176470588235293</v>
      </c>
      <c r="I13" s="55">
        <f>NGNV!I12</f>
        <v>14.757281553398059</v>
      </c>
      <c r="J13" s="55">
        <f>NGSM!I12</f>
        <v>14.565217391304348</v>
      </c>
      <c r="K13" s="55">
        <f>NGSP!I12</f>
        <v>14.869281045751634</v>
      </c>
      <c r="L13" s="56">
        <f>(NGSP!K12+NGNV!K12+NGEC!K12+NGSM!K12+NGEN!K12+NGBP!K12+NGES!K12+NGFP!K12+NGHP!K12+NGHV!K12)/(NGSP!G12+NGNV!G12+NGEC!G12+NGSM!G12+NGEN!G12+NGBP!G12+NGES!G12+NGFP!G12+NGHP!G12+NGHV!G12)</f>
        <v>13.75</v>
      </c>
      <c r="M13" s="38">
        <f>SamskMP!I12</f>
        <v>11.818181818181818</v>
      </c>
      <c r="N13" s="24">
        <f>SamskNV!I12</f>
        <v>16.428571428571427</v>
      </c>
      <c r="O13" s="24">
        <f>SamskSM!I12</f>
        <v>13.333333333333334</v>
      </c>
      <c r="P13" s="24">
        <f>SamskSP!I12</f>
        <v>15.306122448979592</v>
      </c>
      <c r="Q13" s="34">
        <f>(SamskMP!K12+SamskNV!K12+SamskSM!K12+SamskSP!K12)/(SamskMP!G12+SamskNV!G12+SamskSM!G12+SamskSP!G12)</f>
        <v>15.515873015873016</v>
      </c>
      <c r="R13" s="40">
        <f>(NGSP!K12+NGNV!K12+NGEC!K12+NGSM!K12+NGEN!K12+NGBP!K12+NGES!K12+NGFP!K12+NGHP!K12+NGHV!K12+SamskMP!K12+SamskNV!K12+SamskSM!K12+SamskSP!K12)/(NGSP!G12+NGNV!G12+NGEC!G12+NGSM!G12+NGEN!G12+NGBP!G12+NGES!G12+NGFP!G12+NGHP!G12+NGHV!G12+SamskMP!G12+SamskNV!G12+SamskSM!G12+SamskSP!G12)</f>
        <v>14.207818930041153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</row>
    <row r="14" spans="1:253" s="21" customFormat="1" ht="12.75">
      <c r="A14" s="28" t="s">
        <v>10</v>
      </c>
      <c r="B14" s="23">
        <f>NGBP!I13</f>
        <v>8.333333333333334</v>
      </c>
      <c r="C14" s="23">
        <f>NGEC!I13</f>
        <v>7.7272727272727275</v>
      </c>
      <c r="D14" s="23">
        <f>NGEN!I13</f>
        <v>10</v>
      </c>
      <c r="E14" s="55">
        <f>NGES!I13</f>
        <v>15</v>
      </c>
      <c r="F14" s="55">
        <f>NGFP!I13</f>
        <v>10.833333333333334</v>
      </c>
      <c r="G14" s="55">
        <f>NGHP!I13</f>
        <v>9.375</v>
      </c>
      <c r="H14" s="55">
        <f>NGHV!I13</f>
        <v>15.882352941176471</v>
      </c>
      <c r="I14" s="55">
        <f>NGNV!I13</f>
        <v>15.194174757281553</v>
      </c>
      <c r="J14" s="55">
        <f>NGSM!I13</f>
        <v>12.608695652173912</v>
      </c>
      <c r="K14" s="55">
        <f>NGSP!I13</f>
        <v>14.934640522875817</v>
      </c>
      <c r="L14" s="56">
        <f>(NGSP!K13+NGNV!K13+NGEC!K13+NGSM!K13+NGEN!K13+NGBP!K13+NGES!K13+NGFP!K13+NGHP!K13+NGHV!K13)/(NGSP!G13+NGNV!G13+NGEC!G13+NGSM!G13+NGEN!G13+NGBP!G13+NGES!G13+NGFP!G13+NGHP!G13+NGHV!G13)</f>
        <v>13.916666666666666</v>
      </c>
      <c r="M14" s="38">
        <f>SamskMP!I13</f>
        <v>9.545454545454545</v>
      </c>
      <c r="N14" s="24">
        <f>SamskNV!I13</f>
        <v>13.88888888888889</v>
      </c>
      <c r="O14" s="24">
        <f>SamskSM!I13</f>
        <v>11.25</v>
      </c>
      <c r="P14" s="24">
        <f>SamskSP!I13</f>
        <v>11.9</v>
      </c>
      <c r="Q14" s="34">
        <f>(SamskMP!K13+SamskNV!K13+SamskSM!K13+SamskSP!K13)/(SamskMP!G13+SamskNV!G13+SamskSM!G13+SamskSP!G13)</f>
        <v>12.65625</v>
      </c>
      <c r="R14" s="40">
        <f>(NGSP!K13+NGNV!K13+NGEC!K13+NGSM!K13+NGEN!K13+NGBP!K13+NGES!K13+NGFP!K13+NGHP!K13+NGHV!K13+SamskMP!K13+SamskNV!K13+SamskSM!K13+SamskSP!K13)/(NGSP!G13+NGNV!G13+NGEC!G13+NGSM!G13+NGEN!G13+NGBP!G13+NGES!G13+NGFP!G13+NGHP!G13+NGHV!G13+SamskMP!G13+SamskNV!G13+SamskSM!G13+SamskSP!G13)</f>
        <v>13.586065573770492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</row>
    <row r="15" spans="1:253" s="21" customFormat="1" ht="12.75">
      <c r="A15" s="28" t="s">
        <v>11</v>
      </c>
      <c r="B15" s="23">
        <f>NGBP!I14</f>
        <v>8.333333333333334</v>
      </c>
      <c r="C15" s="23">
        <f>NGEC!I14</f>
        <v>8.863636363636363</v>
      </c>
      <c r="D15" s="23">
        <f>NGEN!I14</f>
        <v>0</v>
      </c>
      <c r="E15" s="55">
        <f>NGES!I14</f>
        <v>12.857142857142858</v>
      </c>
      <c r="F15" s="55">
        <f>NGFP!I14</f>
        <v>6.666666666666667</v>
      </c>
      <c r="G15" s="55">
        <f>NGHP!I14</f>
        <v>11.5625</v>
      </c>
      <c r="H15" s="55">
        <f>NGHV!I14</f>
        <v>14.117647058823529</v>
      </c>
      <c r="I15" s="55">
        <f>NGNV!I14</f>
        <v>15.388349514563107</v>
      </c>
      <c r="J15" s="55">
        <f>NGSM!I14</f>
        <v>12.391304347826088</v>
      </c>
      <c r="K15" s="55">
        <f>NGSP!I14</f>
        <v>13.235294117647058</v>
      </c>
      <c r="L15" s="56">
        <f>(NGSP!K14+NGNV!K14+NGEC!K14+NGSM!K14+NGEN!K14+NGBP!K14+NGES!K14+NGFP!K14+NGHP!K14+NGHV!K14)/(NGSP!G14+NGNV!G14+NGEC!G14+NGSM!G14+NGEN!G14+NGBP!G14+NGES!G14+NGFP!G14+NGHP!G14+NGHV!G14)</f>
        <v>13.180555555555555</v>
      </c>
      <c r="M15" s="38">
        <f>SamskMP!I14</f>
        <v>10.454545454545455</v>
      </c>
      <c r="N15" s="24">
        <f>SamskNV!I14</f>
        <v>17.3015873015873</v>
      </c>
      <c r="O15" s="24">
        <f>SamskSM!I14</f>
        <v>13.75</v>
      </c>
      <c r="P15" s="24">
        <f>SamskSP!I14</f>
        <v>15</v>
      </c>
      <c r="Q15" s="34">
        <f>(SamskMP!K14+SamskNV!K14+SamskSM!K14+SamskSP!K14)/(SamskMP!G14+SamskNV!G14+SamskSM!G14+SamskSP!G14)</f>
        <v>15.703125</v>
      </c>
      <c r="R15" s="40">
        <f>(NGSP!K14+NGNV!K14+NGEC!K14+NGSM!K14+NGEN!K14+NGBP!K14+NGES!K14+NGFP!K14+NGHP!K14+NGHV!K14+SamskMP!K14+SamskNV!K14+SamskSM!K14+SamskSP!K14)/(NGSP!G14+NGNV!G14+NGEC!G14+NGSM!G14+NGEN!G14+NGBP!G14+NGES!G14+NGFP!G14+NGHP!G14+NGHV!G14+SamskMP!G14+SamskNV!G14+SamskSM!G14+SamskSP!G14)</f>
        <v>13.842213114754099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</row>
    <row r="16" spans="1:253" s="21" customFormat="1" ht="12.75">
      <c r="A16" s="28" t="s">
        <v>12</v>
      </c>
      <c r="B16" s="23">
        <f>NGBP!I15</f>
        <v>11.25</v>
      </c>
      <c r="C16" s="23">
        <f>NGEC!I15</f>
        <v>9.772727272727273</v>
      </c>
      <c r="D16" s="23">
        <f>NGEN!I15</f>
        <v>0</v>
      </c>
      <c r="E16" s="55">
        <f>NGES!I15</f>
        <v>6.428571428571429</v>
      </c>
      <c r="F16" s="55">
        <f>NGFP!I15</f>
        <v>3.3333333333333335</v>
      </c>
      <c r="G16" s="55">
        <f>NGHP!I15</f>
        <v>10.625</v>
      </c>
      <c r="H16" s="55">
        <f>NGHV!I15</f>
        <v>11.176470588235293</v>
      </c>
      <c r="I16" s="55">
        <f>NGNV!I15</f>
        <v>14.223300970873787</v>
      </c>
      <c r="J16" s="55">
        <f>NGSM!I15</f>
        <v>13.636363636363637</v>
      </c>
      <c r="K16" s="55">
        <f>NGSP!I15</f>
        <v>12.483660130718954</v>
      </c>
      <c r="L16" s="56">
        <f>(NGSP!K15+NGNV!K15+NGEC!K15+NGSM!K15+NGEN!K15+NGBP!K15+NGES!K15+NGFP!K15+NGHP!K15+NGHV!K15)/(NGSP!G15+NGNV!G15+NGEC!G15+NGSM!G15+NGEN!G15+NGBP!G15+NGES!G15+NGFP!G15+NGHP!G15+NGHV!G15)</f>
        <v>12.395543175487465</v>
      </c>
      <c r="M16" s="38">
        <f>SamskMP!I15</f>
        <v>11.818181818181818</v>
      </c>
      <c r="N16" s="24">
        <f>SamskNV!I15</f>
        <v>17.22222222222222</v>
      </c>
      <c r="O16" s="24">
        <f>SamskSM!I15</f>
        <v>12.5</v>
      </c>
      <c r="P16" s="24">
        <f>SamskSP!I15</f>
        <v>14.1</v>
      </c>
      <c r="Q16" s="34">
        <f>(SamskMP!K15+SamskNV!K15+SamskSM!K15+SamskSP!K15)/(SamskMP!G15+SamskNV!G15+SamskSM!G15+SamskSP!G15)</f>
        <v>15.390625</v>
      </c>
      <c r="R16" s="40">
        <f>(NGSP!K15+NGNV!K15+NGEC!K15+NGSM!K15+NGEN!K15+NGBP!K15+NGES!K15+NGFP!K15+NGHP!K15+NGHV!K15+SamskMP!K15+SamskNV!K15+SamskSM!K15+SamskSP!K15)/(NGSP!G15+NGNV!G15+NGEC!G15+NGSM!G15+NGEN!G15+NGBP!G15+NGES!G15+NGFP!G15+NGHP!G15+NGHV!G15+SamskMP!G15+SamskNV!G15+SamskSM!G15+SamskSP!G15)</f>
        <v>13.182751540041068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</row>
    <row r="17" spans="1:253" s="21" customFormat="1" ht="12.75">
      <c r="A17" s="28" t="s">
        <v>7</v>
      </c>
      <c r="B17" s="23">
        <f>NGBP!I16</f>
        <v>9.166666666666666</v>
      </c>
      <c r="C17" s="23">
        <f>NGEC!I16</f>
        <v>11.590909090909092</v>
      </c>
      <c r="D17" s="23">
        <f>NGEN!I16</f>
        <v>10</v>
      </c>
      <c r="E17" s="55">
        <f>NGES!I16</f>
        <v>15</v>
      </c>
      <c r="F17" s="55">
        <f>NGFP!I16</f>
        <v>10.833333333333334</v>
      </c>
      <c r="G17" s="55">
        <f>NGHP!I16</f>
        <v>8.75</v>
      </c>
      <c r="H17" s="55">
        <f>NGHV!I16</f>
        <v>13.235294117647058</v>
      </c>
      <c r="I17" s="55">
        <f>NGNV!I16</f>
        <v>14.12621359223301</v>
      </c>
      <c r="J17" s="55">
        <f>NGSM!I16</f>
        <v>11.521739130434783</v>
      </c>
      <c r="K17" s="55">
        <f>NGSP!I16</f>
        <v>13.823529411764707</v>
      </c>
      <c r="L17" s="56">
        <f>(NGSP!K16+NGNV!K16+NGEC!K16+NGSM!K16+NGEN!K16+NGBP!K16+NGES!K16+NGFP!K16+NGHP!K16+NGHV!K16)/(NGSP!G16+NGNV!G16+NGEC!G16+NGSM!G16+NGEN!G16+NGBP!G16+NGES!G16+NGFP!G16+NGHP!G16+NGHV!G16)</f>
        <v>13.180555555555555</v>
      </c>
      <c r="M17" s="38">
        <f>SamskMP!I16</f>
        <v>10.909090909090908</v>
      </c>
      <c r="N17" s="24">
        <f>SamskNV!I16</f>
        <v>16.746031746031747</v>
      </c>
      <c r="O17" s="24">
        <f>SamskSM!I16</f>
        <v>13.75</v>
      </c>
      <c r="P17" s="24">
        <f>SamskSP!I16</f>
        <v>14.9</v>
      </c>
      <c r="Q17" s="34">
        <f>(SamskMP!K16+SamskNV!K16+SamskSM!K16+SamskSP!K16)/(SamskMP!G16+SamskNV!G16+SamskSM!G16+SamskSP!G16)</f>
        <v>15.4296875</v>
      </c>
      <c r="R17" s="40">
        <f>(NGSP!K16+NGNV!K16+NGEC!K16+NGSM!K16+NGEN!K16+NGBP!K16+NGES!K16+NGFP!K16+NGHP!K16+NGHV!K16+SamskMP!K16+SamskNV!K16+SamskSM!K16+SamskSP!K16)/(NGSP!G16+NGNV!G16+NGEC!G16+NGSM!G16+NGEN!G16+NGBP!G16+NGES!G16+NGFP!G16+NGHP!G16+NGHV!G16+SamskMP!G16+SamskNV!G16+SamskSM!G16+SamskSP!G16)</f>
        <v>13.770491803278688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</row>
    <row r="18" spans="1:18" s="15" customFormat="1" ht="18.75" customHeight="1">
      <c r="A18" s="29" t="s">
        <v>5</v>
      </c>
      <c r="B18" s="57">
        <f>NGBP!I17</f>
        <v>9.592436974789916</v>
      </c>
      <c r="C18" s="57">
        <f>NGEC!I17</f>
        <v>9.725935828877006</v>
      </c>
      <c r="D18" s="57">
        <f>NGEN!I17</f>
        <v>8.382352941176471</v>
      </c>
      <c r="E18" s="57">
        <f>NGES!I17</f>
        <v>12.510504201680671</v>
      </c>
      <c r="F18" s="57">
        <f>NGFP!I17</f>
        <v>8.849480968858131</v>
      </c>
      <c r="G18" s="57">
        <f>NGHP!I17</f>
        <v>10.77127659574468</v>
      </c>
      <c r="H18" s="57">
        <f>NGHV!I17</f>
        <v>13.083910034602077</v>
      </c>
      <c r="I18" s="57">
        <f>NGNV!I17</f>
        <v>14.834677931647821</v>
      </c>
      <c r="J18" s="57">
        <f>NGSM!I17</f>
        <v>13.954882924043405</v>
      </c>
      <c r="K18" s="57">
        <f>NGSP!I17</f>
        <v>13.81199538638985</v>
      </c>
      <c r="L18" s="58">
        <f>(NGSP!K17+NGNV!K17+NGEC!K17+NGSM!K17+NGEN!K17+NGBP!K17+NGES!K17+NGFP!K17+NGHP!K17+NGHV!K17)/(NGSP!G17+NGNV!G17+NGEC!G17+NGSM!G17+NGEN!G17+NGBP!G17+NGES!G17+NGFP!G17+NGHP!G17+NGHV!G17)</f>
        <v>13.440443225912226</v>
      </c>
      <c r="M18" s="35">
        <f>SamskMP!I17</f>
        <v>11.183155080213904</v>
      </c>
      <c r="N18" s="29">
        <f>SamskNV!I17</f>
        <v>16.504435107376285</v>
      </c>
      <c r="O18" s="29">
        <f>SamskSM!I17</f>
        <v>13.293685121107265</v>
      </c>
      <c r="P18" s="29">
        <f>SamskSP!I17</f>
        <v>14.57503602777414</v>
      </c>
      <c r="Q18" s="36">
        <f>(SamskMP!K17+SamskNV!K17+SamskSM!K17+SamskSP!K17)/(SamskMP!G17+SamskNV!G17+SamskSM!G17+SamskSP!G17)</f>
        <v>15.196974351098142</v>
      </c>
      <c r="R18" s="31">
        <f>(NGSP!K17+NGNV!K17+NGEC!K17+NGSM!K17+NGEN!K17+NGBP!K17+NGES!K17+NGFP!K17+NGHP!K17+NGHV!K17+SamskMP!K17+SamskNV!K17+SamskSM!K17+SamskSP!K17)/(NGSP!G17+NGNV!G17+NGEC!G17+NGSM!G17+NGEN!G17+NGBP!G17+NGES!G17+NGFP!G17+NGHP!G17+NGHV!G17+SamskMP!G17+SamskNV!G17+SamskSM!G17+SamskSP!G17)</f>
        <v>13.901442372289251</v>
      </c>
    </row>
    <row r="19" spans="2:18" s="20" customFormat="1" ht="15.75">
      <c r="B19" s="59"/>
      <c r="C19" s="59"/>
      <c r="D19" s="59"/>
      <c r="E19" s="59"/>
      <c r="F19" s="59"/>
      <c r="G19" s="59"/>
      <c r="H19" s="59"/>
      <c r="I19" s="59"/>
      <c r="J19" s="53"/>
      <c r="K19" s="53"/>
      <c r="L19" s="53"/>
      <c r="M19" s="39"/>
      <c r="N19" s="37"/>
      <c r="O19" s="37"/>
      <c r="P19" s="11"/>
      <c r="Q19" s="11"/>
      <c r="R19" s="41"/>
    </row>
    <row r="20" spans="1:18" s="15" customFormat="1" ht="18.75" customHeight="1">
      <c r="A20" s="29" t="s">
        <v>32</v>
      </c>
      <c r="B20" s="57">
        <f>NGBP!I19</f>
        <v>12.2</v>
      </c>
      <c r="C20" s="57">
        <f>NGEC!I19</f>
        <v>11.3</v>
      </c>
      <c r="D20" s="57">
        <f>NGEN!I19</f>
        <v>9.1</v>
      </c>
      <c r="E20" s="57">
        <f>NGES!I19</f>
        <v>14.1</v>
      </c>
      <c r="F20" s="57">
        <f>NGFP!I19</f>
        <v>10.4</v>
      </c>
      <c r="G20" s="57">
        <f>NGHP!I19</f>
        <v>11.3</v>
      </c>
      <c r="H20" s="57">
        <f>NGHV!I19</f>
        <v>14.7</v>
      </c>
      <c r="I20" s="57">
        <f>NGNV!I19</f>
        <v>14.3</v>
      </c>
      <c r="J20" s="57">
        <f>NGSM!I19</f>
        <v>14</v>
      </c>
      <c r="K20" s="57">
        <f>NGSP!I19</f>
        <v>13.9</v>
      </c>
      <c r="L20" s="58">
        <f>(NGSP!K19+NGNV!K19+NGEC!K19+NGSM!K19+NGEN!K19+NGBP!K19+NGES!K19+NGFP!K19+NGHP!K19+NGHV!K19)/(NGSP!G19+NGNV!G19+NGEC!G19+NGSM!G19+NGEN!G19+NGBP!G19+NGES!G19+NGFP!G19+NGHP!G19+NGHV!G19)</f>
        <v>13.659722222222221</v>
      </c>
      <c r="M20" s="35">
        <f>SamskMP!I19</f>
        <v>13.9</v>
      </c>
      <c r="N20" s="29">
        <f>SamskNV!I19</f>
        <v>15.1</v>
      </c>
      <c r="O20" s="29">
        <f>SamskSM!I19</f>
        <v>13.4</v>
      </c>
      <c r="P20" s="29">
        <f>SamskSP!I19</f>
        <v>13.4</v>
      </c>
      <c r="Q20" s="36">
        <f>(SamskMP!K19+SamskNV!K19+SamskSM!K19+SamskSP!K19)/(SamskMP!G19+SamskNV!G19+SamskSM!G19+SamskSP!G19)</f>
        <v>14.2796875</v>
      </c>
      <c r="R20" s="31">
        <f>(NGSP!K19+NGNV!K19+NGEC!K19+NGSM!K19+NGEN!K19+NGBP!K19+NGES!K19+NGFP!K19+NGHP!K19+NGHV!K19+SamskMP!K19+SamskNV!K19+SamskSM!K19+SamskSP!K19)/(NGSP!G19+NGNV!G19+NGEC!G19+NGSM!G19+NGEN!G19+NGBP!G19+NGES!G19+NGFP!G19+NGHP!G19+NGHV!G19+SamskMP!G19+SamskNV!G19+SamskSM!G19+SamskSP!G19)</f>
        <v>13.82233606557377</v>
      </c>
    </row>
    <row r="21" ht="15.75">
      <c r="L21" s="60"/>
    </row>
  </sheetData>
  <mergeCells count="2">
    <mergeCell ref="M7:Q7"/>
    <mergeCell ref="B7:L7"/>
  </mergeCells>
  <printOptions/>
  <pageMargins left="0.7874015748031497" right="0.3937007874015748" top="1.3779527559055118" bottom="0.1968503937007874" header="0.5118110236220472" footer="0.5118110236220472"/>
  <pageSetup horizontalDpi="600" verticalDpi="600" orientation="landscape" paperSize="9" r:id="rId1"/>
  <headerFooter alignWithMargins="0">
    <oddHeader>&amp;L&amp;"Times New RomanVFet"NACKA KOMMUN&amp;"Times New RomanVNormal"
Uppdragskontoret/Team C
Jill Salander&amp;C&amp;D
</oddHeader>
    <oddFooter>&amp;L&amp;4&amp;F&amp;A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2" sqref="A2"/>
    </sheetView>
  </sheetViews>
  <sheetFormatPr defaultColWidth="9.00390625" defaultRowHeight="15.75"/>
  <cols>
    <col min="1" max="1" width="18.00390625" style="1" customWidth="1"/>
    <col min="2" max="2" width="4.625" style="1" customWidth="1"/>
    <col min="3" max="3" width="6.00390625" style="1" customWidth="1"/>
    <col min="4" max="4" width="6.25390625" style="1" customWidth="1"/>
    <col min="5" max="5" width="6.00390625" style="1" customWidth="1"/>
    <col min="6" max="6" width="8.50390625" style="1" customWidth="1"/>
    <col min="7" max="7" width="5.25390625" style="1" customWidth="1"/>
    <col min="8" max="8" width="6.50390625" style="1" customWidth="1"/>
    <col min="9" max="9" width="6.25390625" style="1" customWidth="1"/>
    <col min="10" max="10" width="9.375" style="1" customWidth="1"/>
    <col min="11" max="16384" width="9.00390625" style="1" customWidth="1"/>
  </cols>
  <sheetData>
    <row r="1" spans="1:2" ht="20.25">
      <c r="A1" s="10" t="str">
        <f>NGBP!A1</f>
        <v>Slutbetyg efter avslutad gymnasieutbildning, vt 2001</v>
      </c>
      <c r="B1" s="10"/>
    </row>
    <row r="2" spans="1:2" ht="18.75">
      <c r="A2" s="2"/>
      <c r="B2" s="2"/>
    </row>
    <row r="3" spans="1:8" s="9" customFormat="1" ht="18.75">
      <c r="A3" s="8" t="s">
        <v>15</v>
      </c>
      <c r="B3" s="8"/>
      <c r="C3" s="65" t="s">
        <v>28</v>
      </c>
      <c r="D3" s="66"/>
      <c r="F3" s="8" t="s">
        <v>16</v>
      </c>
      <c r="H3" s="12" t="s">
        <v>20</v>
      </c>
    </row>
    <row r="5" spans="1:2" ht="18.75">
      <c r="A5" s="2"/>
      <c r="B5" s="2"/>
    </row>
    <row r="6" spans="3:6" ht="15.75">
      <c r="C6" s="4">
        <v>0</v>
      </c>
      <c r="D6" s="4">
        <v>10</v>
      </c>
      <c r="E6" s="4">
        <v>15</v>
      </c>
      <c r="F6" s="4">
        <v>20</v>
      </c>
    </row>
    <row r="7" spans="1:10" ht="39">
      <c r="A7" s="3" t="s">
        <v>0</v>
      </c>
      <c r="B7" s="45" t="s">
        <v>43</v>
      </c>
      <c r="C7" s="45" t="s">
        <v>6</v>
      </c>
      <c r="D7" s="45" t="s">
        <v>1</v>
      </c>
      <c r="E7" s="45" t="s">
        <v>2</v>
      </c>
      <c r="F7" s="45" t="s">
        <v>3</v>
      </c>
      <c r="G7" s="45" t="s">
        <v>40</v>
      </c>
      <c r="H7" s="45" t="s">
        <v>4</v>
      </c>
      <c r="I7" s="45" t="s">
        <v>38</v>
      </c>
      <c r="J7" s="46" t="s">
        <v>39</v>
      </c>
    </row>
    <row r="8" spans="1:11" s="48" customFormat="1" ht="12.75">
      <c r="A8" s="48" t="s">
        <v>41</v>
      </c>
      <c r="B8" s="48">
        <v>80</v>
      </c>
      <c r="C8" s="48">
        <v>0</v>
      </c>
      <c r="D8" s="48">
        <v>3</v>
      </c>
      <c r="E8" s="48">
        <v>16</v>
      </c>
      <c r="F8" s="48">
        <v>4</v>
      </c>
      <c r="G8" s="48">
        <f aca="true" t="shared" si="0" ref="G8:G16">SUM(C8:F8)</f>
        <v>23</v>
      </c>
      <c r="H8" s="48">
        <f aca="true" t="shared" si="1" ref="H8:H16">C8*$C$6+D8*$D$6+E8*$E$6+F8*$F$6</f>
        <v>350</v>
      </c>
      <c r="I8" s="49">
        <f>IF(G8&gt;0,H8/G8,0)</f>
        <v>15.217391304347826</v>
      </c>
      <c r="J8" s="47">
        <f aca="true" t="shared" si="2" ref="J8:J16">B8*H8</f>
        <v>28000</v>
      </c>
      <c r="K8" s="48">
        <f>G8*I8</f>
        <v>350</v>
      </c>
    </row>
    <row r="9" spans="1:11" s="48" customFormat="1" ht="12.75">
      <c r="A9" s="48" t="s">
        <v>42</v>
      </c>
      <c r="B9" s="48">
        <v>120</v>
      </c>
      <c r="C9" s="48">
        <v>1</v>
      </c>
      <c r="D9" s="48">
        <v>14</v>
      </c>
      <c r="E9" s="48">
        <v>8</v>
      </c>
      <c r="F9" s="48">
        <v>0</v>
      </c>
      <c r="G9" s="48">
        <f>SUM(C9:F9)</f>
        <v>23</v>
      </c>
      <c r="H9" s="48">
        <f>C9*$C$6+D9*$D$6+E9*$E$6+F9*$F$6</f>
        <v>260</v>
      </c>
      <c r="I9" s="49">
        <f aca="true" t="shared" si="3" ref="I9:I16">IF(G9&gt;0,H9/G9,0)</f>
        <v>11.304347826086957</v>
      </c>
      <c r="J9" s="47">
        <f t="shared" si="2"/>
        <v>31200</v>
      </c>
      <c r="K9" s="48">
        <f aca="true" t="shared" si="4" ref="K9:K16">G9*I9</f>
        <v>260</v>
      </c>
    </row>
    <row r="10" spans="1:11" s="48" customFormat="1" ht="12.75">
      <c r="A10" s="48" t="s">
        <v>13</v>
      </c>
      <c r="B10" s="48">
        <v>110</v>
      </c>
      <c r="C10" s="48">
        <v>0</v>
      </c>
      <c r="D10" s="48">
        <v>6</v>
      </c>
      <c r="E10" s="48">
        <v>12</v>
      </c>
      <c r="F10" s="48">
        <v>5</v>
      </c>
      <c r="G10" s="48">
        <f>SUM(C10:F10)</f>
        <v>23</v>
      </c>
      <c r="H10" s="48">
        <f>C10*$C$6+D10*$D$6+E10*$E$6+F10*$F$6</f>
        <v>340</v>
      </c>
      <c r="I10" s="49">
        <f t="shared" si="3"/>
        <v>14.782608695652174</v>
      </c>
      <c r="J10" s="47">
        <f t="shared" si="2"/>
        <v>37400</v>
      </c>
      <c r="K10" s="48">
        <f t="shared" si="4"/>
        <v>340</v>
      </c>
    </row>
    <row r="11" spans="1:11" s="48" customFormat="1" ht="12.75">
      <c r="A11" s="48" t="s">
        <v>8</v>
      </c>
      <c r="B11" s="48">
        <v>110</v>
      </c>
      <c r="C11" s="48">
        <v>0</v>
      </c>
      <c r="D11" s="48">
        <v>2</v>
      </c>
      <c r="E11" s="48">
        <v>13</v>
      </c>
      <c r="F11" s="48">
        <v>8</v>
      </c>
      <c r="G11" s="48">
        <f t="shared" si="0"/>
        <v>23</v>
      </c>
      <c r="H11" s="48">
        <f t="shared" si="1"/>
        <v>375</v>
      </c>
      <c r="I11" s="49">
        <f t="shared" si="3"/>
        <v>16.304347826086957</v>
      </c>
      <c r="J11" s="47">
        <f t="shared" si="2"/>
        <v>41250</v>
      </c>
      <c r="K11" s="48">
        <f t="shared" si="4"/>
        <v>375</v>
      </c>
    </row>
    <row r="12" spans="1:11" s="48" customFormat="1" ht="12.75">
      <c r="A12" s="48" t="s">
        <v>9</v>
      </c>
      <c r="B12" s="48">
        <v>90</v>
      </c>
      <c r="C12" s="48">
        <v>1</v>
      </c>
      <c r="D12" s="48">
        <v>4</v>
      </c>
      <c r="E12" s="48">
        <v>13</v>
      </c>
      <c r="F12" s="48">
        <v>5</v>
      </c>
      <c r="G12" s="48">
        <f t="shared" si="0"/>
        <v>23</v>
      </c>
      <c r="H12" s="48">
        <f t="shared" si="1"/>
        <v>335</v>
      </c>
      <c r="I12" s="49">
        <f t="shared" si="3"/>
        <v>14.565217391304348</v>
      </c>
      <c r="J12" s="47">
        <f t="shared" si="2"/>
        <v>30150</v>
      </c>
      <c r="K12" s="48">
        <f t="shared" si="4"/>
        <v>335</v>
      </c>
    </row>
    <row r="13" spans="1:11" s="48" customFormat="1" ht="12.75">
      <c r="A13" s="48" t="s">
        <v>10</v>
      </c>
      <c r="B13" s="48">
        <v>30</v>
      </c>
      <c r="C13" s="48">
        <v>2</v>
      </c>
      <c r="D13" s="48">
        <v>7</v>
      </c>
      <c r="E13" s="48">
        <v>12</v>
      </c>
      <c r="F13" s="48">
        <v>2</v>
      </c>
      <c r="G13" s="48">
        <f t="shared" si="0"/>
        <v>23</v>
      </c>
      <c r="H13" s="48">
        <f t="shared" si="1"/>
        <v>290</v>
      </c>
      <c r="I13" s="49">
        <f t="shared" si="3"/>
        <v>12.608695652173912</v>
      </c>
      <c r="J13" s="47">
        <f t="shared" si="2"/>
        <v>8700</v>
      </c>
      <c r="K13" s="48">
        <f t="shared" si="4"/>
        <v>290</v>
      </c>
    </row>
    <row r="14" spans="1:11" s="48" customFormat="1" ht="12.75">
      <c r="A14" s="48" t="s">
        <v>11</v>
      </c>
      <c r="B14" s="48">
        <v>30</v>
      </c>
      <c r="C14" s="48">
        <v>1</v>
      </c>
      <c r="D14" s="48">
        <v>9</v>
      </c>
      <c r="E14" s="48">
        <v>13</v>
      </c>
      <c r="F14" s="48">
        <v>0</v>
      </c>
      <c r="G14" s="48">
        <f t="shared" si="0"/>
        <v>23</v>
      </c>
      <c r="H14" s="48">
        <f t="shared" si="1"/>
        <v>285</v>
      </c>
      <c r="I14" s="49">
        <f t="shared" si="3"/>
        <v>12.391304347826088</v>
      </c>
      <c r="J14" s="47">
        <f t="shared" si="2"/>
        <v>8550</v>
      </c>
      <c r="K14" s="48">
        <f t="shared" si="4"/>
        <v>285</v>
      </c>
    </row>
    <row r="15" spans="1:11" s="48" customFormat="1" ht="12.75">
      <c r="A15" s="48" t="s">
        <v>12</v>
      </c>
      <c r="B15" s="48">
        <v>80</v>
      </c>
      <c r="C15" s="48">
        <v>1</v>
      </c>
      <c r="D15" s="48">
        <v>8</v>
      </c>
      <c r="E15" s="48">
        <v>8</v>
      </c>
      <c r="F15" s="48">
        <v>5</v>
      </c>
      <c r="G15" s="48">
        <f t="shared" si="0"/>
        <v>22</v>
      </c>
      <c r="H15" s="48">
        <f t="shared" si="1"/>
        <v>300</v>
      </c>
      <c r="I15" s="49">
        <f t="shared" si="3"/>
        <v>13.636363636363637</v>
      </c>
      <c r="J15" s="47">
        <f t="shared" si="2"/>
        <v>24000</v>
      </c>
      <c r="K15" s="48">
        <f t="shared" si="4"/>
        <v>300</v>
      </c>
    </row>
    <row r="16" spans="1:11" s="48" customFormat="1" ht="12.75">
      <c r="A16" s="48" t="s">
        <v>7</v>
      </c>
      <c r="B16" s="48">
        <v>30</v>
      </c>
      <c r="C16" s="48">
        <v>0</v>
      </c>
      <c r="D16" s="48">
        <v>17</v>
      </c>
      <c r="E16" s="48">
        <v>5</v>
      </c>
      <c r="F16" s="48">
        <v>1</v>
      </c>
      <c r="G16" s="48">
        <f t="shared" si="0"/>
        <v>23</v>
      </c>
      <c r="H16" s="48">
        <f t="shared" si="1"/>
        <v>265</v>
      </c>
      <c r="I16" s="49">
        <f t="shared" si="3"/>
        <v>11.521739130434783</v>
      </c>
      <c r="J16" s="47">
        <f t="shared" si="2"/>
        <v>7950</v>
      </c>
      <c r="K16" s="48">
        <f t="shared" si="4"/>
        <v>265</v>
      </c>
    </row>
    <row r="17" spans="1:11" ht="15.75">
      <c r="A17" s="5" t="s">
        <v>35</v>
      </c>
      <c r="B17" s="5">
        <f>SUM(B8:B16)</f>
        <v>680</v>
      </c>
      <c r="C17" s="5">
        <f>SUM(C8:C16)</f>
        <v>6</v>
      </c>
      <c r="D17" s="5">
        <f>SUM(D8:D16)</f>
        <v>70</v>
      </c>
      <c r="E17" s="5">
        <f>SUM(E8:E16)</f>
        <v>100</v>
      </c>
      <c r="F17" s="5">
        <f>SUM(F8:F16)</f>
        <v>30</v>
      </c>
      <c r="G17" s="5">
        <f>SUM(G8:G16)/9</f>
        <v>22.88888888888889</v>
      </c>
      <c r="H17" s="5">
        <f>SUM(H12:H16)</f>
        <v>1475</v>
      </c>
      <c r="I17" s="7">
        <f>J17/G17/B17</f>
        <v>13.954882924043405</v>
      </c>
      <c r="J17" s="5">
        <f>SUM(J8:J16)</f>
        <v>217200</v>
      </c>
      <c r="K17" s="48">
        <f>G17*I17</f>
        <v>319.4117647058824</v>
      </c>
    </row>
    <row r="18" ht="15.75">
      <c r="I18" s="6"/>
    </row>
    <row r="19" spans="1:11" ht="15.75">
      <c r="A19" s="43" t="s">
        <v>36</v>
      </c>
      <c r="B19" s="43"/>
      <c r="C19" s="43">
        <v>26</v>
      </c>
      <c r="D19" s="43">
        <v>226</v>
      </c>
      <c r="E19" s="43">
        <v>332</v>
      </c>
      <c r="F19" s="43">
        <v>155</v>
      </c>
      <c r="G19" s="43">
        <v>23</v>
      </c>
      <c r="H19" s="43"/>
      <c r="I19" s="44">
        <v>14</v>
      </c>
      <c r="K19" s="50">
        <f>G19*I19</f>
        <v>322</v>
      </c>
    </row>
  </sheetData>
  <mergeCells count="1">
    <mergeCell ref="C3:D3"/>
  </mergeCells>
  <printOptions/>
  <pageMargins left="0.7874015748031497" right="0.1968503937007874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2" sqref="A2"/>
    </sheetView>
  </sheetViews>
  <sheetFormatPr defaultColWidth="9.00390625" defaultRowHeight="15.75"/>
  <cols>
    <col min="1" max="1" width="18.00390625" style="1" customWidth="1"/>
    <col min="2" max="2" width="4.625" style="1" bestFit="1" customWidth="1"/>
    <col min="3" max="3" width="6.00390625" style="1" bestFit="1" customWidth="1"/>
    <col min="4" max="4" width="6.25390625" style="1" bestFit="1" customWidth="1"/>
    <col min="5" max="5" width="6.00390625" style="1" bestFit="1" customWidth="1"/>
    <col min="6" max="6" width="8.50390625" style="1" customWidth="1"/>
    <col min="7" max="7" width="5.25390625" style="1" bestFit="1" customWidth="1"/>
    <col min="8" max="8" width="6.50390625" style="1" customWidth="1"/>
    <col min="9" max="9" width="6.25390625" style="1" customWidth="1"/>
    <col min="10" max="10" width="9.375" style="1" bestFit="1" customWidth="1"/>
    <col min="11" max="16384" width="9.00390625" style="1" customWidth="1"/>
  </cols>
  <sheetData>
    <row r="1" spans="1:2" ht="20.25">
      <c r="A1" s="10" t="str">
        <f>NGBP!A1</f>
        <v>Slutbetyg efter avslutad gymnasieutbildning, vt 2001</v>
      </c>
      <c r="B1" s="10"/>
    </row>
    <row r="2" spans="1:2" ht="18.75">
      <c r="A2" s="2"/>
      <c r="B2" s="2"/>
    </row>
    <row r="3" spans="1:8" s="9" customFormat="1" ht="18.75">
      <c r="A3" s="8" t="s">
        <v>15</v>
      </c>
      <c r="B3" s="8"/>
      <c r="C3" s="65" t="s">
        <v>28</v>
      </c>
      <c r="D3" s="66"/>
      <c r="F3" s="8" t="s">
        <v>16</v>
      </c>
      <c r="H3" s="12" t="s">
        <v>17</v>
      </c>
    </row>
    <row r="5" spans="1:2" ht="18.75">
      <c r="A5" s="2"/>
      <c r="B5" s="2"/>
    </row>
    <row r="6" spans="3:6" ht="15.75">
      <c r="C6" s="4">
        <v>0</v>
      </c>
      <c r="D6" s="4">
        <v>10</v>
      </c>
      <c r="E6" s="4">
        <v>15</v>
      </c>
      <c r="F6" s="4">
        <v>20</v>
      </c>
    </row>
    <row r="7" spans="1:10" ht="39">
      <c r="A7" s="3" t="s">
        <v>0</v>
      </c>
      <c r="B7" s="45" t="s">
        <v>43</v>
      </c>
      <c r="C7" s="45" t="s">
        <v>6</v>
      </c>
      <c r="D7" s="45" t="s">
        <v>1</v>
      </c>
      <c r="E7" s="45" t="s">
        <v>2</v>
      </c>
      <c r="F7" s="45" t="s">
        <v>3</v>
      </c>
      <c r="G7" s="45" t="s">
        <v>40</v>
      </c>
      <c r="H7" s="45" t="s">
        <v>4</v>
      </c>
      <c r="I7" s="45" t="s">
        <v>38</v>
      </c>
      <c r="J7" s="46" t="s">
        <v>39</v>
      </c>
    </row>
    <row r="8" spans="1:11" s="48" customFormat="1" ht="12.75">
      <c r="A8" s="48" t="s">
        <v>41</v>
      </c>
      <c r="B8" s="48">
        <v>80</v>
      </c>
      <c r="C8" s="48">
        <v>0</v>
      </c>
      <c r="D8" s="48">
        <v>42</v>
      </c>
      <c r="E8" s="48">
        <v>73</v>
      </c>
      <c r="F8" s="48">
        <v>38</v>
      </c>
      <c r="G8" s="48">
        <f aca="true" t="shared" si="0" ref="G8:G16">SUM(C8:F8)</f>
        <v>153</v>
      </c>
      <c r="H8" s="48">
        <f>C8*$C$6+D8*$D$6+E8*$E$6+F8*$F$6</f>
        <v>2275</v>
      </c>
      <c r="I8" s="49">
        <f>IF(G8&gt;0,H8/G8,0)</f>
        <v>14.869281045751634</v>
      </c>
      <c r="J8" s="47">
        <f aca="true" t="shared" si="1" ref="J8:J16">B8*H8</f>
        <v>182000</v>
      </c>
      <c r="K8" s="48">
        <f>G8*I8</f>
        <v>2275</v>
      </c>
    </row>
    <row r="9" spans="1:11" s="48" customFormat="1" ht="12.75">
      <c r="A9" s="48" t="s">
        <v>42</v>
      </c>
      <c r="B9" s="48">
        <v>120</v>
      </c>
      <c r="C9" s="48">
        <v>5</v>
      </c>
      <c r="D9" s="48">
        <v>46</v>
      </c>
      <c r="E9" s="48">
        <v>57</v>
      </c>
      <c r="F9" s="48">
        <v>45</v>
      </c>
      <c r="G9" s="48">
        <f>SUM(C9:F9)</f>
        <v>153</v>
      </c>
      <c r="H9" s="48">
        <f>C9*$C$6+D9*$D$6+E9*$E$6+F9*$F$6</f>
        <v>2215</v>
      </c>
      <c r="I9" s="49">
        <f aca="true" t="shared" si="2" ref="I9:I16">IF(G9&gt;0,H9/G9,0)</f>
        <v>14.477124183006536</v>
      </c>
      <c r="J9" s="47">
        <f t="shared" si="1"/>
        <v>265800</v>
      </c>
      <c r="K9" s="48">
        <f aca="true" t="shared" si="3" ref="K9:K16">G9*I9</f>
        <v>2215</v>
      </c>
    </row>
    <row r="10" spans="1:11" s="48" customFormat="1" ht="12.75">
      <c r="A10" s="48" t="s">
        <v>13</v>
      </c>
      <c r="B10" s="48">
        <v>110</v>
      </c>
      <c r="C10" s="48">
        <v>0</v>
      </c>
      <c r="D10" s="48">
        <v>51</v>
      </c>
      <c r="E10" s="48">
        <v>74</v>
      </c>
      <c r="F10" s="48">
        <v>28</v>
      </c>
      <c r="G10" s="48">
        <f t="shared" si="0"/>
        <v>153</v>
      </c>
      <c r="H10" s="48">
        <f aca="true" t="shared" si="4" ref="H10:H16">C10*$C$6+D10*$D$6+E10*$E$6+F10*$F$6</f>
        <v>2180</v>
      </c>
      <c r="I10" s="49">
        <f t="shared" si="2"/>
        <v>14.248366013071895</v>
      </c>
      <c r="J10" s="47">
        <f t="shared" si="1"/>
        <v>239800</v>
      </c>
      <c r="K10" s="48">
        <f t="shared" si="3"/>
        <v>2180</v>
      </c>
    </row>
    <row r="11" spans="1:11" s="48" customFormat="1" ht="12.75">
      <c r="A11" s="48" t="s">
        <v>8</v>
      </c>
      <c r="B11" s="48">
        <v>110</v>
      </c>
      <c r="C11" s="48">
        <v>6</v>
      </c>
      <c r="D11" s="48">
        <v>89</v>
      </c>
      <c r="E11" s="48">
        <v>48</v>
      </c>
      <c r="F11" s="48">
        <v>10</v>
      </c>
      <c r="G11" s="48">
        <f t="shared" si="0"/>
        <v>153</v>
      </c>
      <c r="H11" s="48">
        <f t="shared" si="4"/>
        <v>1810</v>
      </c>
      <c r="I11" s="49">
        <f t="shared" si="2"/>
        <v>11.830065359477125</v>
      </c>
      <c r="J11" s="47">
        <f t="shared" si="1"/>
        <v>199100</v>
      </c>
      <c r="K11" s="48">
        <f t="shared" si="3"/>
        <v>1810</v>
      </c>
    </row>
    <row r="12" spans="1:11" s="48" customFormat="1" ht="12.75">
      <c r="A12" s="48" t="s">
        <v>9</v>
      </c>
      <c r="B12" s="48">
        <v>90</v>
      </c>
      <c r="C12" s="48">
        <v>0</v>
      </c>
      <c r="D12" s="48">
        <v>45</v>
      </c>
      <c r="E12" s="48">
        <v>67</v>
      </c>
      <c r="F12" s="48">
        <v>41</v>
      </c>
      <c r="G12" s="48">
        <f t="shared" si="0"/>
        <v>153</v>
      </c>
      <c r="H12" s="48">
        <f t="shared" si="4"/>
        <v>2275</v>
      </c>
      <c r="I12" s="49">
        <f t="shared" si="2"/>
        <v>14.869281045751634</v>
      </c>
      <c r="J12" s="47">
        <f t="shared" si="1"/>
        <v>204750</v>
      </c>
      <c r="K12" s="48">
        <f t="shared" si="3"/>
        <v>2275</v>
      </c>
    </row>
    <row r="13" spans="1:11" s="48" customFormat="1" ht="12.75">
      <c r="A13" s="48" t="s">
        <v>10</v>
      </c>
      <c r="B13" s="48">
        <v>30</v>
      </c>
      <c r="C13" s="48">
        <v>1</v>
      </c>
      <c r="D13" s="48">
        <v>46</v>
      </c>
      <c r="E13" s="48">
        <v>59</v>
      </c>
      <c r="F13" s="48">
        <v>47</v>
      </c>
      <c r="G13" s="48">
        <f t="shared" si="0"/>
        <v>153</v>
      </c>
      <c r="H13" s="48">
        <f t="shared" si="4"/>
        <v>2285</v>
      </c>
      <c r="I13" s="49">
        <f t="shared" si="2"/>
        <v>14.934640522875817</v>
      </c>
      <c r="J13" s="47">
        <f t="shared" si="1"/>
        <v>68550</v>
      </c>
      <c r="K13" s="48">
        <f t="shared" si="3"/>
        <v>2285</v>
      </c>
    </row>
    <row r="14" spans="1:11" s="48" customFormat="1" ht="12.75">
      <c r="A14" s="48" t="s">
        <v>11</v>
      </c>
      <c r="B14" s="48">
        <v>30</v>
      </c>
      <c r="C14" s="48">
        <v>3</v>
      </c>
      <c r="D14" s="48">
        <v>63</v>
      </c>
      <c r="E14" s="48">
        <v>69</v>
      </c>
      <c r="F14" s="48">
        <v>18</v>
      </c>
      <c r="G14" s="48">
        <f t="shared" si="0"/>
        <v>153</v>
      </c>
      <c r="H14" s="48">
        <f t="shared" si="4"/>
        <v>2025</v>
      </c>
      <c r="I14" s="49">
        <f t="shared" si="2"/>
        <v>13.235294117647058</v>
      </c>
      <c r="J14" s="47">
        <f t="shared" si="1"/>
        <v>60750</v>
      </c>
      <c r="K14" s="48">
        <f t="shared" si="3"/>
        <v>2024.9999999999998</v>
      </c>
    </row>
    <row r="15" spans="1:11" s="48" customFormat="1" ht="12.75">
      <c r="A15" s="48" t="s">
        <v>12</v>
      </c>
      <c r="B15" s="48">
        <v>80</v>
      </c>
      <c r="C15" s="48">
        <v>10</v>
      </c>
      <c r="D15" s="48">
        <v>63</v>
      </c>
      <c r="E15" s="48">
        <v>64</v>
      </c>
      <c r="F15" s="48">
        <v>16</v>
      </c>
      <c r="G15" s="48">
        <f t="shared" si="0"/>
        <v>153</v>
      </c>
      <c r="H15" s="48">
        <f t="shared" si="4"/>
        <v>1910</v>
      </c>
      <c r="I15" s="49">
        <f t="shared" si="2"/>
        <v>12.483660130718954</v>
      </c>
      <c r="J15" s="47">
        <f t="shared" si="1"/>
        <v>152800</v>
      </c>
      <c r="K15" s="48">
        <f t="shared" si="3"/>
        <v>1910</v>
      </c>
    </row>
    <row r="16" spans="1:11" s="48" customFormat="1" ht="12.75">
      <c r="A16" s="48" t="s">
        <v>7</v>
      </c>
      <c r="B16" s="48">
        <v>30</v>
      </c>
      <c r="C16" s="48">
        <v>2</v>
      </c>
      <c r="D16" s="48">
        <v>51</v>
      </c>
      <c r="E16" s="48">
        <v>79</v>
      </c>
      <c r="F16" s="48">
        <v>21</v>
      </c>
      <c r="G16" s="48">
        <f t="shared" si="0"/>
        <v>153</v>
      </c>
      <c r="H16" s="48">
        <f t="shared" si="4"/>
        <v>2115</v>
      </c>
      <c r="I16" s="49">
        <f t="shared" si="2"/>
        <v>13.823529411764707</v>
      </c>
      <c r="J16" s="47">
        <f t="shared" si="1"/>
        <v>63450</v>
      </c>
      <c r="K16" s="48">
        <f t="shared" si="3"/>
        <v>2115</v>
      </c>
    </row>
    <row r="17" spans="1:11" ht="15.75">
      <c r="A17" s="5" t="s">
        <v>35</v>
      </c>
      <c r="B17" s="5">
        <f>SUM(B8:B16)</f>
        <v>680</v>
      </c>
      <c r="C17" s="5">
        <f>SUM(C8:C16)</f>
        <v>27</v>
      </c>
      <c r="D17" s="5">
        <f>SUM(D8:D16)</f>
        <v>496</v>
      </c>
      <c r="E17" s="5">
        <f>SUM(E8:E16)</f>
        <v>590</v>
      </c>
      <c r="F17" s="5">
        <f>SUM(F8:F16)</f>
        <v>264</v>
      </c>
      <c r="G17" s="5">
        <f>SUM(G8:G16)/9</f>
        <v>153</v>
      </c>
      <c r="H17" s="5">
        <f>SUM(H12:H16)</f>
        <v>10610</v>
      </c>
      <c r="I17" s="7">
        <f>J17/G17/B17</f>
        <v>13.81199538638985</v>
      </c>
      <c r="J17" s="5">
        <f>SUM(J8:J16)</f>
        <v>1437000</v>
      </c>
      <c r="K17" s="48">
        <f>G17*I17</f>
        <v>2113.235294117647</v>
      </c>
    </row>
    <row r="18" ht="15.75">
      <c r="I18" s="6"/>
    </row>
    <row r="19" spans="1:11" ht="15.75">
      <c r="A19" s="43" t="s">
        <v>36</v>
      </c>
      <c r="B19" s="43"/>
      <c r="C19" s="43">
        <v>202</v>
      </c>
      <c r="D19" s="43">
        <v>1665</v>
      </c>
      <c r="E19" s="43">
        <v>1879</v>
      </c>
      <c r="F19" s="43">
        <v>1143</v>
      </c>
      <c r="G19" s="43">
        <v>153</v>
      </c>
      <c r="H19" s="43"/>
      <c r="I19" s="44">
        <v>13.9</v>
      </c>
      <c r="K19" s="50">
        <f>G19*I19</f>
        <v>2126.7000000000003</v>
      </c>
    </row>
  </sheetData>
  <mergeCells count="1">
    <mergeCell ref="C3:D3"/>
  </mergeCells>
  <printOptions/>
  <pageMargins left="0.7874015748031497" right="0.1968503937007874" top="1.3779527559055118" bottom="0.984251968503937" header="0.5118110236220472" footer="0.5118110236220472"/>
  <pageSetup horizontalDpi="600" verticalDpi="600" orientation="landscape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2" sqref="A2"/>
    </sheetView>
  </sheetViews>
  <sheetFormatPr defaultColWidth="9.00390625" defaultRowHeight="15.75"/>
  <cols>
    <col min="1" max="1" width="18.00390625" style="1" customWidth="1"/>
    <col min="2" max="2" width="5.00390625" style="1" customWidth="1"/>
    <col min="3" max="3" width="6.00390625" style="1" customWidth="1"/>
    <col min="4" max="4" width="6.25390625" style="1" customWidth="1"/>
    <col min="5" max="5" width="6.00390625" style="1" customWidth="1"/>
    <col min="6" max="6" width="7.50390625" style="1" customWidth="1"/>
    <col min="7" max="7" width="5.25390625" style="1" customWidth="1"/>
    <col min="8" max="8" width="6.50390625" style="1" customWidth="1"/>
    <col min="9" max="9" width="6.25390625" style="1" customWidth="1"/>
    <col min="10" max="10" width="9.375" style="1" customWidth="1"/>
    <col min="11" max="16384" width="9.00390625" style="1" customWidth="1"/>
  </cols>
  <sheetData>
    <row r="1" spans="1:2" ht="20.25">
      <c r="A1" s="10" t="str">
        <f>NGBP!A1</f>
        <v>Slutbetyg efter avslutad gymnasieutbildning, vt 2001</v>
      </c>
      <c r="B1" s="10"/>
    </row>
    <row r="2" spans="1:2" ht="18.75">
      <c r="A2" s="2"/>
      <c r="B2" s="2"/>
    </row>
    <row r="3" spans="1:8" s="9" customFormat="1" ht="18.75">
      <c r="A3" s="8" t="s">
        <v>15</v>
      </c>
      <c r="B3" s="8"/>
      <c r="C3" s="65" t="s">
        <v>14</v>
      </c>
      <c r="D3" s="66"/>
      <c r="F3" s="8" t="s">
        <v>16</v>
      </c>
      <c r="H3" s="12" t="s">
        <v>27</v>
      </c>
    </row>
    <row r="5" spans="1:2" ht="18.75">
      <c r="A5" s="2"/>
      <c r="B5" s="2"/>
    </row>
    <row r="6" spans="3:6" ht="15.75">
      <c r="C6" s="4">
        <v>0</v>
      </c>
      <c r="D6" s="4">
        <v>10</v>
      </c>
      <c r="E6" s="4">
        <v>15</v>
      </c>
      <c r="F6" s="4">
        <v>20</v>
      </c>
    </row>
    <row r="7" spans="1:10" ht="39">
      <c r="A7" s="3" t="s">
        <v>0</v>
      </c>
      <c r="B7" s="45" t="s">
        <v>43</v>
      </c>
      <c r="C7" s="45" t="s">
        <v>6</v>
      </c>
      <c r="D7" s="45" t="s">
        <v>1</v>
      </c>
      <c r="E7" s="45" t="s">
        <v>2</v>
      </c>
      <c r="F7" s="45" t="s">
        <v>3</v>
      </c>
      <c r="G7" s="45" t="s">
        <v>40</v>
      </c>
      <c r="H7" s="45" t="s">
        <v>4</v>
      </c>
      <c r="I7" s="45" t="s">
        <v>38</v>
      </c>
      <c r="J7" s="46" t="s">
        <v>39</v>
      </c>
    </row>
    <row r="8" spans="1:11" s="48" customFormat="1" ht="12.75">
      <c r="A8" s="48" t="s">
        <v>41</v>
      </c>
      <c r="B8" s="48">
        <v>80</v>
      </c>
      <c r="C8" s="48">
        <v>1</v>
      </c>
      <c r="D8" s="48">
        <v>8</v>
      </c>
      <c r="E8" s="48">
        <v>2</v>
      </c>
      <c r="G8" s="48">
        <f aca="true" t="shared" si="0" ref="G8:G16">SUM(C8:F8)</f>
        <v>11</v>
      </c>
      <c r="H8" s="48">
        <f aca="true" t="shared" si="1" ref="H8:H16">C8*$C$6+D8*$D$6+E8*$E$6+F8*$F$6</f>
        <v>110</v>
      </c>
      <c r="I8" s="49">
        <f>IF(G8&gt;0,H8/G8,0)</f>
        <v>10</v>
      </c>
      <c r="J8" s="47">
        <f aca="true" t="shared" si="2" ref="J8:J16">B8*H8</f>
        <v>8800</v>
      </c>
      <c r="K8" s="48">
        <f>G8*I8</f>
        <v>110</v>
      </c>
    </row>
    <row r="9" spans="1:11" s="48" customFormat="1" ht="12.75">
      <c r="A9" s="48" t="s">
        <v>42</v>
      </c>
      <c r="B9" s="48">
        <v>120</v>
      </c>
      <c r="C9" s="48">
        <v>1</v>
      </c>
      <c r="D9" s="48">
        <v>5</v>
      </c>
      <c r="E9" s="48">
        <v>4</v>
      </c>
      <c r="F9" s="48">
        <v>1</v>
      </c>
      <c r="G9" s="48">
        <f>SUM(C9:F9)</f>
        <v>11</v>
      </c>
      <c r="H9" s="48">
        <f>C9*$C$6+D9*$D$6+E9*$E$6+F9*$F$6</f>
        <v>130</v>
      </c>
      <c r="I9" s="49">
        <f aca="true" t="shared" si="3" ref="I9:I16">IF(G9&gt;0,H9/G9,0)</f>
        <v>11.818181818181818</v>
      </c>
      <c r="J9" s="47">
        <f t="shared" si="2"/>
        <v>15600</v>
      </c>
      <c r="K9" s="48">
        <f aca="true" t="shared" si="4" ref="K9:K16">G9*I9</f>
        <v>130</v>
      </c>
    </row>
    <row r="10" spans="1:11" s="48" customFormat="1" ht="12.75">
      <c r="A10" s="48" t="s">
        <v>13</v>
      </c>
      <c r="B10" s="48">
        <v>110</v>
      </c>
      <c r="C10" s="48">
        <v>1</v>
      </c>
      <c r="D10" s="48">
        <v>6</v>
      </c>
      <c r="E10" s="48">
        <v>4</v>
      </c>
      <c r="G10" s="48">
        <f t="shared" si="0"/>
        <v>11</v>
      </c>
      <c r="H10" s="48">
        <f t="shared" si="1"/>
        <v>120</v>
      </c>
      <c r="I10" s="49">
        <f t="shared" si="3"/>
        <v>10.909090909090908</v>
      </c>
      <c r="J10" s="47">
        <f t="shared" si="2"/>
        <v>13200</v>
      </c>
      <c r="K10" s="48">
        <f t="shared" si="4"/>
        <v>119.99999999999999</v>
      </c>
    </row>
    <row r="11" spans="1:11" s="48" customFormat="1" ht="12.75">
      <c r="A11" s="48" t="s">
        <v>8</v>
      </c>
      <c r="B11" s="48">
        <v>110</v>
      </c>
      <c r="D11" s="48">
        <v>8</v>
      </c>
      <c r="E11" s="48">
        <v>3</v>
      </c>
      <c r="G11" s="48">
        <f t="shared" si="0"/>
        <v>11</v>
      </c>
      <c r="H11" s="48">
        <f t="shared" si="1"/>
        <v>125</v>
      </c>
      <c r="I11" s="49">
        <f t="shared" si="3"/>
        <v>11.363636363636363</v>
      </c>
      <c r="J11" s="47">
        <f t="shared" si="2"/>
        <v>13750</v>
      </c>
      <c r="K11" s="48">
        <f t="shared" si="4"/>
        <v>125</v>
      </c>
    </row>
    <row r="12" spans="1:11" s="48" customFormat="1" ht="12.75">
      <c r="A12" s="48" t="s">
        <v>9</v>
      </c>
      <c r="B12" s="48">
        <v>90</v>
      </c>
      <c r="D12" s="48">
        <v>7</v>
      </c>
      <c r="E12" s="48">
        <v>4</v>
      </c>
      <c r="G12" s="48">
        <f t="shared" si="0"/>
        <v>11</v>
      </c>
      <c r="H12" s="48">
        <f t="shared" si="1"/>
        <v>130</v>
      </c>
      <c r="I12" s="49">
        <f t="shared" si="3"/>
        <v>11.818181818181818</v>
      </c>
      <c r="J12" s="47">
        <f t="shared" si="2"/>
        <v>11700</v>
      </c>
      <c r="K12" s="48">
        <f t="shared" si="4"/>
        <v>130</v>
      </c>
    </row>
    <row r="13" spans="1:11" s="48" customFormat="1" ht="12.75">
      <c r="A13" s="48" t="s">
        <v>10</v>
      </c>
      <c r="B13" s="48">
        <v>30</v>
      </c>
      <c r="C13" s="48">
        <v>2</v>
      </c>
      <c r="D13" s="48">
        <v>6</v>
      </c>
      <c r="E13" s="48">
        <v>3</v>
      </c>
      <c r="G13" s="48">
        <f t="shared" si="0"/>
        <v>11</v>
      </c>
      <c r="H13" s="48">
        <f t="shared" si="1"/>
        <v>105</v>
      </c>
      <c r="I13" s="49">
        <f t="shared" si="3"/>
        <v>9.545454545454545</v>
      </c>
      <c r="J13" s="47">
        <f t="shared" si="2"/>
        <v>3150</v>
      </c>
      <c r="K13" s="48">
        <f t="shared" si="4"/>
        <v>105</v>
      </c>
    </row>
    <row r="14" spans="1:11" s="48" customFormat="1" ht="12.75">
      <c r="A14" s="48" t="s">
        <v>11</v>
      </c>
      <c r="B14" s="48">
        <v>30</v>
      </c>
      <c r="C14" s="48">
        <v>1</v>
      </c>
      <c r="D14" s="48">
        <v>7</v>
      </c>
      <c r="E14" s="48">
        <v>3</v>
      </c>
      <c r="G14" s="48">
        <f t="shared" si="0"/>
        <v>11</v>
      </c>
      <c r="H14" s="48">
        <f t="shared" si="1"/>
        <v>115</v>
      </c>
      <c r="I14" s="49">
        <f t="shared" si="3"/>
        <v>10.454545454545455</v>
      </c>
      <c r="J14" s="47">
        <f t="shared" si="2"/>
        <v>3450</v>
      </c>
      <c r="K14" s="48">
        <f t="shared" si="4"/>
        <v>115</v>
      </c>
    </row>
    <row r="15" spans="1:11" s="48" customFormat="1" ht="12.75">
      <c r="A15" s="48" t="s">
        <v>12</v>
      </c>
      <c r="B15" s="48">
        <v>80</v>
      </c>
      <c r="D15" s="48">
        <v>7</v>
      </c>
      <c r="E15" s="48">
        <v>4</v>
      </c>
      <c r="G15" s="48">
        <f t="shared" si="0"/>
        <v>11</v>
      </c>
      <c r="H15" s="48">
        <f t="shared" si="1"/>
        <v>130</v>
      </c>
      <c r="I15" s="49">
        <f t="shared" si="3"/>
        <v>11.818181818181818</v>
      </c>
      <c r="J15" s="47">
        <f t="shared" si="2"/>
        <v>10400</v>
      </c>
      <c r="K15" s="48">
        <f t="shared" si="4"/>
        <v>130</v>
      </c>
    </row>
    <row r="16" spans="1:11" s="48" customFormat="1" ht="12.75">
      <c r="A16" s="48" t="s">
        <v>7</v>
      </c>
      <c r="B16" s="48">
        <v>30</v>
      </c>
      <c r="C16" s="48">
        <v>2</v>
      </c>
      <c r="D16" s="48">
        <v>5</v>
      </c>
      <c r="E16" s="48">
        <v>2</v>
      </c>
      <c r="F16" s="48">
        <v>2</v>
      </c>
      <c r="G16" s="48">
        <f t="shared" si="0"/>
        <v>11</v>
      </c>
      <c r="H16" s="48">
        <f t="shared" si="1"/>
        <v>120</v>
      </c>
      <c r="I16" s="49">
        <f t="shared" si="3"/>
        <v>10.909090909090908</v>
      </c>
      <c r="J16" s="47">
        <f t="shared" si="2"/>
        <v>3600</v>
      </c>
      <c r="K16" s="48">
        <f t="shared" si="4"/>
        <v>119.99999999999999</v>
      </c>
    </row>
    <row r="17" spans="1:13" ht="15.75">
      <c r="A17" s="5" t="s">
        <v>35</v>
      </c>
      <c r="B17" s="5">
        <f>SUM(B8:B16)</f>
        <v>680</v>
      </c>
      <c r="C17" s="5">
        <f>SUM(C8:C16)</f>
        <v>8</v>
      </c>
      <c r="D17" s="5">
        <f>SUM(D8:D16)</f>
        <v>59</v>
      </c>
      <c r="E17" s="5">
        <f>SUM(E8:E16)</f>
        <v>29</v>
      </c>
      <c r="F17" s="5">
        <f>SUM(F8:F16)</f>
        <v>3</v>
      </c>
      <c r="G17" s="5">
        <v>11</v>
      </c>
      <c r="H17" s="5">
        <f>SUM(H8:H16)</f>
        <v>1085</v>
      </c>
      <c r="I17" s="7">
        <f>J17/G17/B17</f>
        <v>11.183155080213904</v>
      </c>
      <c r="J17" s="5">
        <f>SUM(J8:J16)</f>
        <v>83650</v>
      </c>
      <c r="K17" s="48">
        <f>G17*I17</f>
        <v>123.01470588235294</v>
      </c>
      <c r="M17" s="6"/>
    </row>
    <row r="18" ht="15.75">
      <c r="I18" s="6"/>
    </row>
    <row r="19" spans="1:11" ht="15.75">
      <c r="A19" s="43" t="s">
        <v>36</v>
      </c>
      <c r="B19" s="43"/>
      <c r="C19" s="43">
        <v>17</v>
      </c>
      <c r="D19" s="43">
        <v>129</v>
      </c>
      <c r="E19" s="43">
        <v>103</v>
      </c>
      <c r="F19" s="43">
        <v>49</v>
      </c>
      <c r="G19" s="43">
        <v>11</v>
      </c>
      <c r="H19" s="43"/>
      <c r="I19" s="44">
        <v>13.9</v>
      </c>
      <c r="J19" s="43"/>
      <c r="K19" s="50">
        <f>G19*I19</f>
        <v>152.9</v>
      </c>
    </row>
  </sheetData>
  <mergeCells count="1">
    <mergeCell ref="C3:D3"/>
  </mergeCells>
  <printOptions/>
  <pageMargins left="0.7874015748031497" right="0.1968503937007874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2" sqref="A2"/>
    </sheetView>
  </sheetViews>
  <sheetFormatPr defaultColWidth="9.00390625" defaultRowHeight="15.75"/>
  <cols>
    <col min="1" max="1" width="18.00390625" style="1" customWidth="1"/>
    <col min="2" max="2" width="4.625" style="1" customWidth="1"/>
    <col min="3" max="3" width="6.00390625" style="1" customWidth="1"/>
    <col min="4" max="4" width="6.25390625" style="1" customWidth="1"/>
    <col min="5" max="5" width="6.00390625" style="1" customWidth="1"/>
    <col min="6" max="6" width="8.50390625" style="1" customWidth="1"/>
    <col min="7" max="7" width="5.25390625" style="1" customWidth="1"/>
    <col min="8" max="8" width="6.50390625" style="1" customWidth="1"/>
    <col min="9" max="9" width="6.25390625" style="1" customWidth="1"/>
    <col min="10" max="10" width="9.375" style="1" customWidth="1"/>
    <col min="11" max="16384" width="9.00390625" style="1" customWidth="1"/>
  </cols>
  <sheetData>
    <row r="1" spans="1:2" ht="20.25">
      <c r="A1" s="10" t="str">
        <f>NGBP!A1</f>
        <v>Slutbetyg efter avslutad gymnasieutbildning, vt 2001</v>
      </c>
      <c r="B1" s="10"/>
    </row>
    <row r="2" spans="1:2" ht="18.75">
      <c r="A2" s="2"/>
      <c r="B2" s="2"/>
    </row>
    <row r="3" spans="1:8" s="9" customFormat="1" ht="18.75">
      <c r="A3" s="8" t="s">
        <v>15</v>
      </c>
      <c r="B3" s="8"/>
      <c r="C3" s="65" t="s">
        <v>14</v>
      </c>
      <c r="D3" s="66"/>
      <c r="F3" s="8" t="s">
        <v>16</v>
      </c>
      <c r="H3" s="12" t="s">
        <v>18</v>
      </c>
    </row>
    <row r="5" spans="1:2" ht="18.75">
      <c r="A5" s="2"/>
      <c r="B5" s="2"/>
    </row>
    <row r="6" spans="3:6" ht="15.75">
      <c r="C6" s="4">
        <v>0</v>
      </c>
      <c r="D6" s="4">
        <v>10</v>
      </c>
      <c r="E6" s="4">
        <v>15</v>
      </c>
      <c r="F6" s="4">
        <v>20</v>
      </c>
    </row>
    <row r="7" spans="1:10" ht="39">
      <c r="A7" s="3" t="s">
        <v>0</v>
      </c>
      <c r="B7" s="45" t="s">
        <v>43</v>
      </c>
      <c r="C7" s="45" t="s">
        <v>6</v>
      </c>
      <c r="D7" s="45" t="s">
        <v>1</v>
      </c>
      <c r="E7" s="45" t="s">
        <v>2</v>
      </c>
      <c r="F7" s="45" t="s">
        <v>3</v>
      </c>
      <c r="G7" s="45" t="s">
        <v>40</v>
      </c>
      <c r="H7" s="45" t="s">
        <v>4</v>
      </c>
      <c r="I7" s="45" t="s">
        <v>38</v>
      </c>
      <c r="J7" s="46" t="s">
        <v>39</v>
      </c>
    </row>
    <row r="8" spans="1:11" s="48" customFormat="1" ht="12.75">
      <c r="A8" s="48" t="s">
        <v>41</v>
      </c>
      <c r="B8" s="48">
        <v>80</v>
      </c>
      <c r="D8" s="48">
        <v>10</v>
      </c>
      <c r="E8" s="48">
        <v>27</v>
      </c>
      <c r="F8" s="48">
        <v>26</v>
      </c>
      <c r="G8" s="48">
        <f aca="true" t="shared" si="0" ref="G8:G15">SUM(C8:F8)</f>
        <v>63</v>
      </c>
      <c r="H8" s="48">
        <f aca="true" t="shared" si="1" ref="H8:H15">C8*$C$6+D8*$D$6+E8*$E$6+F8*$F$6</f>
        <v>1025</v>
      </c>
      <c r="I8" s="49">
        <f>IF(G8&gt;0,H8/G8,0)</f>
        <v>16.26984126984127</v>
      </c>
      <c r="J8" s="47">
        <f aca="true" t="shared" si="2" ref="J8:J15">B8*H8</f>
        <v>82000</v>
      </c>
      <c r="K8" s="48">
        <f>G8*I8</f>
        <v>1025</v>
      </c>
    </row>
    <row r="9" spans="1:11" s="48" customFormat="1" ht="12.75">
      <c r="A9" s="48" t="s">
        <v>42</v>
      </c>
      <c r="B9" s="48">
        <v>120</v>
      </c>
      <c r="C9" s="48">
        <v>1</v>
      </c>
      <c r="D9" s="48">
        <v>9</v>
      </c>
      <c r="E9" s="48">
        <v>26</v>
      </c>
      <c r="F9" s="48">
        <v>27</v>
      </c>
      <c r="G9" s="48">
        <f>SUM(C9:F9)</f>
        <v>63</v>
      </c>
      <c r="H9" s="48">
        <f>C9*$C$6+D9*$D$6+E9*$E$6+F9*$F$6</f>
        <v>1020</v>
      </c>
      <c r="I9" s="49">
        <f aca="true" t="shared" si="3" ref="I9:I15">IF(G9&gt;0,H9/G9,0)</f>
        <v>16.19047619047619</v>
      </c>
      <c r="J9" s="47">
        <f t="shared" si="2"/>
        <v>122400</v>
      </c>
      <c r="K9" s="48">
        <f aca="true" t="shared" si="4" ref="K9:K16">G9*I9</f>
        <v>1020</v>
      </c>
    </row>
    <row r="10" spans="1:11" s="48" customFormat="1" ht="12.75">
      <c r="A10" s="48" t="s">
        <v>13</v>
      </c>
      <c r="B10" s="48">
        <v>110</v>
      </c>
      <c r="D10" s="48">
        <v>8</v>
      </c>
      <c r="E10" s="48">
        <v>24</v>
      </c>
      <c r="F10" s="48">
        <v>31</v>
      </c>
      <c r="G10" s="48">
        <f t="shared" si="0"/>
        <v>63</v>
      </c>
      <c r="H10" s="48">
        <f t="shared" si="1"/>
        <v>1060</v>
      </c>
      <c r="I10" s="49">
        <f t="shared" si="3"/>
        <v>16.825396825396826</v>
      </c>
      <c r="J10" s="47">
        <f t="shared" si="2"/>
        <v>116600</v>
      </c>
      <c r="K10" s="48">
        <f t="shared" si="4"/>
        <v>1060</v>
      </c>
    </row>
    <row r="11" spans="1:11" s="48" customFormat="1" ht="12.75">
      <c r="A11" s="48" t="s">
        <v>8</v>
      </c>
      <c r="B11" s="48">
        <v>110</v>
      </c>
      <c r="D11" s="48">
        <v>8</v>
      </c>
      <c r="E11" s="48">
        <v>26</v>
      </c>
      <c r="F11" s="48">
        <v>29</v>
      </c>
      <c r="G11" s="48">
        <f t="shared" si="0"/>
        <v>63</v>
      </c>
      <c r="H11" s="48">
        <f t="shared" si="1"/>
        <v>1050</v>
      </c>
      <c r="I11" s="49">
        <f t="shared" si="3"/>
        <v>16.666666666666668</v>
      </c>
      <c r="J11" s="47">
        <f t="shared" si="2"/>
        <v>115500</v>
      </c>
      <c r="K11" s="48">
        <f t="shared" si="4"/>
        <v>1050</v>
      </c>
    </row>
    <row r="12" spans="1:11" s="48" customFormat="1" ht="12.75">
      <c r="A12" s="48" t="s">
        <v>9</v>
      </c>
      <c r="B12" s="48">
        <v>90</v>
      </c>
      <c r="C12" s="48">
        <v>1</v>
      </c>
      <c r="D12" s="48">
        <v>8</v>
      </c>
      <c r="E12" s="48">
        <v>25</v>
      </c>
      <c r="F12" s="48">
        <v>29</v>
      </c>
      <c r="G12" s="48">
        <f>SUM(C12:F12)</f>
        <v>63</v>
      </c>
      <c r="H12" s="48">
        <f>C12*$C$6+D12*$D$6+E12*$E$6+F12*$F$6</f>
        <v>1035</v>
      </c>
      <c r="I12" s="49">
        <f t="shared" si="3"/>
        <v>16.428571428571427</v>
      </c>
      <c r="J12" s="47">
        <f t="shared" si="2"/>
        <v>93150</v>
      </c>
      <c r="K12" s="48">
        <f t="shared" si="4"/>
        <v>1035</v>
      </c>
    </row>
    <row r="13" spans="1:11" s="48" customFormat="1" ht="12.75">
      <c r="A13" s="48" t="s">
        <v>10</v>
      </c>
      <c r="B13" s="48">
        <v>30</v>
      </c>
      <c r="C13" s="48">
        <v>2</v>
      </c>
      <c r="D13" s="48">
        <v>20</v>
      </c>
      <c r="E13" s="48">
        <v>29</v>
      </c>
      <c r="F13" s="48">
        <v>12</v>
      </c>
      <c r="G13" s="48">
        <f t="shared" si="0"/>
        <v>63</v>
      </c>
      <c r="H13" s="48">
        <f t="shared" si="1"/>
        <v>875</v>
      </c>
      <c r="I13" s="49">
        <f t="shared" si="3"/>
        <v>13.88888888888889</v>
      </c>
      <c r="J13" s="47">
        <f t="shared" si="2"/>
        <v>26250</v>
      </c>
      <c r="K13" s="48">
        <f t="shared" si="4"/>
        <v>875</v>
      </c>
    </row>
    <row r="14" spans="1:11" s="48" customFormat="1" ht="12.75">
      <c r="A14" s="48" t="s">
        <v>11</v>
      </c>
      <c r="B14" s="48">
        <v>30</v>
      </c>
      <c r="D14" s="48">
        <v>8</v>
      </c>
      <c r="E14" s="48">
        <v>18</v>
      </c>
      <c r="F14" s="48">
        <v>37</v>
      </c>
      <c r="G14" s="48">
        <f t="shared" si="0"/>
        <v>63</v>
      </c>
      <c r="H14" s="48">
        <f t="shared" si="1"/>
        <v>1090</v>
      </c>
      <c r="I14" s="49">
        <f t="shared" si="3"/>
        <v>17.3015873015873</v>
      </c>
      <c r="J14" s="47">
        <f t="shared" si="2"/>
        <v>32700</v>
      </c>
      <c r="K14" s="48">
        <f t="shared" si="4"/>
        <v>1090</v>
      </c>
    </row>
    <row r="15" spans="1:11" s="48" customFormat="1" ht="12.75">
      <c r="A15" s="48" t="s">
        <v>12</v>
      </c>
      <c r="B15" s="48">
        <v>80</v>
      </c>
      <c r="C15" s="48">
        <v>1</v>
      </c>
      <c r="D15" s="48">
        <v>5</v>
      </c>
      <c r="E15" s="48">
        <v>21</v>
      </c>
      <c r="F15" s="48">
        <v>36</v>
      </c>
      <c r="G15" s="48">
        <f t="shared" si="0"/>
        <v>63</v>
      </c>
      <c r="H15" s="48">
        <f t="shared" si="1"/>
        <v>1085</v>
      </c>
      <c r="I15" s="49">
        <f t="shared" si="3"/>
        <v>17.22222222222222</v>
      </c>
      <c r="J15" s="47">
        <f t="shared" si="2"/>
        <v>86800</v>
      </c>
      <c r="K15" s="48">
        <f t="shared" si="4"/>
        <v>1085</v>
      </c>
    </row>
    <row r="16" spans="1:11" s="48" customFormat="1" ht="12.75">
      <c r="A16" s="48" t="s">
        <v>7</v>
      </c>
      <c r="B16" s="48">
        <v>30</v>
      </c>
      <c r="D16" s="48">
        <v>10</v>
      </c>
      <c r="E16" s="48">
        <v>21</v>
      </c>
      <c r="F16" s="48">
        <v>32</v>
      </c>
      <c r="G16" s="48">
        <f>SUM(C16:F16)</f>
        <v>63</v>
      </c>
      <c r="H16" s="48">
        <f>C16*$C$6+D16*$D$6+E16*$E$6+F16*$F$6</f>
        <v>1055</v>
      </c>
      <c r="I16" s="49">
        <f>IF(G16&gt;0,H16/G16,0)</f>
        <v>16.746031746031747</v>
      </c>
      <c r="J16" s="47">
        <f>B16*H16</f>
        <v>31650</v>
      </c>
      <c r="K16" s="48">
        <f t="shared" si="4"/>
        <v>1055</v>
      </c>
    </row>
    <row r="17" spans="1:13" ht="15.75">
      <c r="A17" s="5" t="s">
        <v>35</v>
      </c>
      <c r="B17" s="5">
        <f>SUM(B8:B16)</f>
        <v>680</v>
      </c>
      <c r="C17" s="5">
        <f>SUM(C8:C16)</f>
        <v>5</v>
      </c>
      <c r="D17" s="5">
        <f>SUM(D8:D16)</f>
        <v>86</v>
      </c>
      <c r="E17" s="5">
        <f>SUM(E8:E16)</f>
        <v>217</v>
      </c>
      <c r="F17" s="5">
        <f>SUM(F8:F16)</f>
        <v>259</v>
      </c>
      <c r="G17" s="5">
        <v>63</v>
      </c>
      <c r="H17" s="5">
        <f>SUM(H12:H16)</f>
        <v>5140</v>
      </c>
      <c r="I17" s="7">
        <f>J17/G17/B17</f>
        <v>16.504435107376285</v>
      </c>
      <c r="J17" s="5">
        <f>SUM(J8:J16)</f>
        <v>707050</v>
      </c>
      <c r="K17" s="48">
        <f>G17*I17</f>
        <v>1039.7794117647059</v>
      </c>
      <c r="L17" s="16"/>
      <c r="M17" s="52"/>
    </row>
    <row r="18" ht="15.75">
      <c r="I18" s="6"/>
    </row>
    <row r="19" spans="1:11" ht="15.75">
      <c r="A19" s="43" t="s">
        <v>36</v>
      </c>
      <c r="B19" s="43"/>
      <c r="C19" s="43">
        <v>21</v>
      </c>
      <c r="D19" s="43">
        <v>406</v>
      </c>
      <c r="E19" s="43">
        <v>760</v>
      </c>
      <c r="F19" s="43">
        <v>817</v>
      </c>
      <c r="G19" s="43">
        <v>63</v>
      </c>
      <c r="H19" s="43"/>
      <c r="I19" s="44">
        <v>15.1</v>
      </c>
      <c r="J19" s="43"/>
      <c r="K19" s="50">
        <f>G19*I19</f>
        <v>951.3</v>
      </c>
    </row>
  </sheetData>
  <mergeCells count="1">
    <mergeCell ref="C3:D3"/>
  </mergeCells>
  <printOptions/>
  <pageMargins left="0.7874015748031497" right="0.1968503937007874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2" sqref="A2"/>
    </sheetView>
  </sheetViews>
  <sheetFormatPr defaultColWidth="9.00390625" defaultRowHeight="15.75"/>
  <cols>
    <col min="1" max="1" width="18.00390625" style="1" customWidth="1"/>
    <col min="2" max="2" width="4.625" style="1" customWidth="1"/>
    <col min="3" max="3" width="6.00390625" style="1" customWidth="1"/>
    <col min="4" max="4" width="6.25390625" style="1" customWidth="1"/>
    <col min="5" max="5" width="6.00390625" style="1" customWidth="1"/>
    <col min="6" max="6" width="8.50390625" style="1" customWidth="1"/>
    <col min="7" max="7" width="5.25390625" style="1" customWidth="1"/>
    <col min="8" max="8" width="6.50390625" style="1" customWidth="1"/>
    <col min="9" max="9" width="6.25390625" style="1" customWidth="1"/>
    <col min="10" max="10" width="9.375" style="1" customWidth="1"/>
    <col min="11" max="16384" width="9.00390625" style="1" customWidth="1"/>
  </cols>
  <sheetData>
    <row r="1" spans="1:11" ht="20.25">
      <c r="A1" s="10" t="str">
        <f>NGBP!A1</f>
        <v>Slutbetyg efter avslutad gymnasieutbildning, vt 2001</v>
      </c>
      <c r="B1" s="10"/>
      <c r="K1" s="43"/>
    </row>
    <row r="2" spans="1:2" ht="18.75">
      <c r="A2" s="2"/>
      <c r="B2" s="2"/>
    </row>
    <row r="3" spans="1:8" s="9" customFormat="1" ht="18.75">
      <c r="A3" s="8" t="s">
        <v>15</v>
      </c>
      <c r="B3" s="8"/>
      <c r="C3" s="65" t="s">
        <v>14</v>
      </c>
      <c r="D3" s="66"/>
      <c r="F3" s="8" t="s">
        <v>16</v>
      </c>
      <c r="H3" s="12" t="s">
        <v>20</v>
      </c>
    </row>
    <row r="5" spans="1:2" ht="18.75">
      <c r="A5" s="2"/>
      <c r="B5" s="2"/>
    </row>
    <row r="6" spans="3:6" ht="15.75">
      <c r="C6" s="4">
        <v>0</v>
      </c>
      <c r="D6" s="4">
        <v>10</v>
      </c>
      <c r="E6" s="4">
        <v>15</v>
      </c>
      <c r="F6" s="4">
        <v>20</v>
      </c>
    </row>
    <row r="7" spans="1:10" ht="39">
      <c r="A7" s="3" t="s">
        <v>0</v>
      </c>
      <c r="B7" s="45" t="s">
        <v>43</v>
      </c>
      <c r="C7" s="45" t="s">
        <v>6</v>
      </c>
      <c r="D7" s="45" t="s">
        <v>1</v>
      </c>
      <c r="E7" s="45" t="s">
        <v>2</v>
      </c>
      <c r="F7" s="45" t="s">
        <v>3</v>
      </c>
      <c r="G7" s="45" t="s">
        <v>40</v>
      </c>
      <c r="H7" s="45" t="s">
        <v>4</v>
      </c>
      <c r="I7" s="45" t="s">
        <v>38</v>
      </c>
      <c r="J7" s="46" t="s">
        <v>39</v>
      </c>
    </row>
    <row r="8" spans="1:11" s="48" customFormat="1" ht="12.75">
      <c r="A8" s="48" t="s">
        <v>41</v>
      </c>
      <c r="B8" s="48">
        <v>80</v>
      </c>
      <c r="D8" s="48">
        <v>1</v>
      </c>
      <c r="E8" s="48">
        <v>2</v>
      </c>
      <c r="G8" s="48">
        <f aca="true" t="shared" si="0" ref="G8:G16">SUM(C8:F8)</f>
        <v>3</v>
      </c>
      <c r="H8" s="48">
        <f aca="true" t="shared" si="1" ref="H8:H16">C8*$C$6+D8*$D$6+E8*$E$6+F8*$F$6</f>
        <v>40</v>
      </c>
      <c r="I8" s="49">
        <f>IF(G8&gt;0,H8/G8,0)</f>
        <v>13.333333333333334</v>
      </c>
      <c r="J8" s="47">
        <f aca="true" t="shared" si="2" ref="J8:J16">B8*H8</f>
        <v>3200</v>
      </c>
      <c r="K8" s="48">
        <f>G8*I8</f>
        <v>40</v>
      </c>
    </row>
    <row r="9" spans="1:11" s="48" customFormat="1" ht="12.75">
      <c r="A9" s="48" t="s">
        <v>42</v>
      </c>
      <c r="B9" s="48">
        <v>120</v>
      </c>
      <c r="D9" s="48">
        <v>2</v>
      </c>
      <c r="E9" s="48">
        <v>1</v>
      </c>
      <c r="F9" s="48">
        <v>1</v>
      </c>
      <c r="G9" s="48">
        <f t="shared" si="0"/>
        <v>4</v>
      </c>
      <c r="H9" s="48">
        <f t="shared" si="1"/>
        <v>55</v>
      </c>
      <c r="I9" s="49">
        <f aca="true" t="shared" si="3" ref="I9:I16">IF(G9&gt;0,H9/G9,0)</f>
        <v>13.75</v>
      </c>
      <c r="J9" s="47">
        <f t="shared" si="2"/>
        <v>6600</v>
      </c>
      <c r="K9" s="48">
        <f aca="true" t="shared" si="4" ref="K9:K16">G9*I9</f>
        <v>55</v>
      </c>
    </row>
    <row r="10" spans="1:11" s="48" customFormat="1" ht="12.75">
      <c r="A10" s="48" t="s">
        <v>13</v>
      </c>
      <c r="B10" s="48">
        <v>110</v>
      </c>
      <c r="D10" s="48">
        <v>2</v>
      </c>
      <c r="E10" s="48">
        <v>2</v>
      </c>
      <c r="G10" s="48">
        <f t="shared" si="0"/>
        <v>4</v>
      </c>
      <c r="H10" s="48">
        <f t="shared" si="1"/>
        <v>50</v>
      </c>
      <c r="I10" s="49">
        <f t="shared" si="3"/>
        <v>12.5</v>
      </c>
      <c r="J10" s="47">
        <f t="shared" si="2"/>
        <v>5500</v>
      </c>
      <c r="K10" s="48">
        <f t="shared" si="4"/>
        <v>50</v>
      </c>
    </row>
    <row r="11" spans="1:11" s="48" customFormat="1" ht="12.75">
      <c r="A11" s="48" t="s">
        <v>8</v>
      </c>
      <c r="B11" s="48">
        <v>110</v>
      </c>
      <c r="D11" s="48">
        <v>1</v>
      </c>
      <c r="E11" s="48">
        <v>2</v>
      </c>
      <c r="F11" s="48">
        <v>1</v>
      </c>
      <c r="G11" s="48">
        <f t="shared" si="0"/>
        <v>4</v>
      </c>
      <c r="H11" s="48">
        <f t="shared" si="1"/>
        <v>60</v>
      </c>
      <c r="I11" s="49">
        <f t="shared" si="3"/>
        <v>15</v>
      </c>
      <c r="J11" s="47">
        <f t="shared" si="2"/>
        <v>6600</v>
      </c>
      <c r="K11" s="48">
        <f t="shared" si="4"/>
        <v>60</v>
      </c>
    </row>
    <row r="12" spans="1:11" s="48" customFormat="1" ht="12.75">
      <c r="A12" s="48" t="s">
        <v>9</v>
      </c>
      <c r="B12" s="48">
        <v>90</v>
      </c>
      <c r="D12" s="48">
        <v>1</v>
      </c>
      <c r="E12" s="48">
        <v>2</v>
      </c>
      <c r="G12" s="48">
        <f t="shared" si="0"/>
        <v>3</v>
      </c>
      <c r="H12" s="48">
        <f t="shared" si="1"/>
        <v>40</v>
      </c>
      <c r="I12" s="49">
        <f t="shared" si="3"/>
        <v>13.333333333333334</v>
      </c>
      <c r="J12" s="47">
        <f t="shared" si="2"/>
        <v>3600</v>
      </c>
      <c r="K12" s="48">
        <f t="shared" si="4"/>
        <v>40</v>
      </c>
    </row>
    <row r="13" spans="1:11" s="48" customFormat="1" ht="12.75">
      <c r="A13" s="48" t="s">
        <v>10</v>
      </c>
      <c r="B13" s="48">
        <v>30</v>
      </c>
      <c r="D13" s="48">
        <v>3</v>
      </c>
      <c r="E13" s="48">
        <v>1</v>
      </c>
      <c r="G13" s="48">
        <f t="shared" si="0"/>
        <v>4</v>
      </c>
      <c r="H13" s="48">
        <f t="shared" si="1"/>
        <v>45</v>
      </c>
      <c r="I13" s="49">
        <f t="shared" si="3"/>
        <v>11.25</v>
      </c>
      <c r="J13" s="47">
        <f t="shared" si="2"/>
        <v>1350</v>
      </c>
      <c r="K13" s="48">
        <f t="shared" si="4"/>
        <v>45</v>
      </c>
    </row>
    <row r="14" spans="1:11" s="48" customFormat="1" ht="12.75">
      <c r="A14" s="48" t="s">
        <v>11</v>
      </c>
      <c r="B14" s="48">
        <v>30</v>
      </c>
      <c r="D14" s="48">
        <v>1</v>
      </c>
      <c r="E14" s="48">
        <v>3</v>
      </c>
      <c r="G14" s="48">
        <f t="shared" si="0"/>
        <v>4</v>
      </c>
      <c r="H14" s="48">
        <f t="shared" si="1"/>
        <v>55</v>
      </c>
      <c r="I14" s="49">
        <f t="shared" si="3"/>
        <v>13.75</v>
      </c>
      <c r="J14" s="47">
        <f t="shared" si="2"/>
        <v>1650</v>
      </c>
      <c r="K14" s="48">
        <f t="shared" si="4"/>
        <v>55</v>
      </c>
    </row>
    <row r="15" spans="1:11" s="48" customFormat="1" ht="12.75">
      <c r="A15" s="48" t="s">
        <v>12</v>
      </c>
      <c r="B15" s="48">
        <v>80</v>
      </c>
      <c r="D15" s="48">
        <v>2</v>
      </c>
      <c r="E15" s="48">
        <v>2</v>
      </c>
      <c r="G15" s="48">
        <f t="shared" si="0"/>
        <v>4</v>
      </c>
      <c r="H15" s="48">
        <f t="shared" si="1"/>
        <v>50</v>
      </c>
      <c r="I15" s="49">
        <f t="shared" si="3"/>
        <v>12.5</v>
      </c>
      <c r="J15" s="47">
        <f t="shared" si="2"/>
        <v>4000</v>
      </c>
      <c r="K15" s="48">
        <f t="shared" si="4"/>
        <v>50</v>
      </c>
    </row>
    <row r="16" spans="1:11" s="48" customFormat="1" ht="12.75">
      <c r="A16" s="48" t="s">
        <v>7</v>
      </c>
      <c r="B16" s="48">
        <v>30</v>
      </c>
      <c r="D16" s="48">
        <v>2</v>
      </c>
      <c r="E16" s="48">
        <v>1</v>
      </c>
      <c r="F16" s="48">
        <v>1</v>
      </c>
      <c r="G16" s="48">
        <f t="shared" si="0"/>
        <v>4</v>
      </c>
      <c r="H16" s="48">
        <f t="shared" si="1"/>
        <v>55</v>
      </c>
      <c r="I16" s="49">
        <f t="shared" si="3"/>
        <v>13.75</v>
      </c>
      <c r="J16" s="47">
        <f t="shared" si="2"/>
        <v>1650</v>
      </c>
      <c r="K16" s="48">
        <f t="shared" si="4"/>
        <v>55</v>
      </c>
    </row>
    <row r="17" spans="1:11" ht="15.75">
      <c r="A17" s="5" t="s">
        <v>35</v>
      </c>
      <c r="B17" s="5">
        <f>SUM(B8:B16)</f>
        <v>680</v>
      </c>
      <c r="C17" s="5">
        <f>SUM(C8:C16)</f>
        <v>0</v>
      </c>
      <c r="D17" s="5">
        <f>SUM(D8:D16)</f>
        <v>15</v>
      </c>
      <c r="E17" s="5">
        <f>SUM(E8:E16)</f>
        <v>16</v>
      </c>
      <c r="F17" s="5">
        <f>SUM(F8:F16)</f>
        <v>3</v>
      </c>
      <c r="G17" s="5">
        <f>SUM(G8:G16)/9</f>
        <v>3.7777777777777777</v>
      </c>
      <c r="H17" s="5">
        <f>SUM(H12:H16)</f>
        <v>245</v>
      </c>
      <c r="I17" s="7">
        <f>J17/G17/B17</f>
        <v>13.293685121107265</v>
      </c>
      <c r="J17" s="5">
        <f>SUM(J8:J16)</f>
        <v>34150</v>
      </c>
      <c r="K17" s="48">
        <f>G17*I17</f>
        <v>50.22058823529411</v>
      </c>
    </row>
    <row r="18" ht="15.75">
      <c r="I18" s="6"/>
    </row>
    <row r="19" spans="1:11" ht="15.75">
      <c r="A19" s="43" t="s">
        <v>36</v>
      </c>
      <c r="B19" s="43"/>
      <c r="C19" s="43">
        <v>2</v>
      </c>
      <c r="D19" s="43">
        <v>61</v>
      </c>
      <c r="E19" s="43">
        <v>45</v>
      </c>
      <c r="F19" s="43">
        <v>28</v>
      </c>
      <c r="G19" s="43">
        <v>4</v>
      </c>
      <c r="H19" s="43"/>
      <c r="I19" s="44">
        <v>13.4</v>
      </c>
      <c r="J19" s="43"/>
      <c r="K19" s="50">
        <f>G19*I19</f>
        <v>53.6</v>
      </c>
    </row>
    <row r="27" ht="15.75">
      <c r="K27" s="43"/>
    </row>
  </sheetData>
  <mergeCells count="1">
    <mergeCell ref="C3:D3"/>
  </mergeCells>
  <printOptions/>
  <pageMargins left="0.7874015748031497" right="0.1968503937007874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00390625" defaultRowHeight="15.75"/>
  <cols>
    <col min="1" max="1" width="18.00390625" style="1" customWidth="1"/>
    <col min="2" max="2" width="4.625" style="1" customWidth="1"/>
    <col min="3" max="3" width="6.00390625" style="1" customWidth="1"/>
    <col min="4" max="4" width="6.25390625" style="1" customWidth="1"/>
    <col min="5" max="5" width="6.00390625" style="1" customWidth="1"/>
    <col min="6" max="6" width="8.50390625" style="1" customWidth="1"/>
    <col min="7" max="7" width="5.25390625" style="1" customWidth="1"/>
    <col min="8" max="8" width="6.50390625" style="1" customWidth="1"/>
    <col min="9" max="9" width="6.25390625" style="1" customWidth="1"/>
    <col min="10" max="10" width="9.375" style="1" customWidth="1"/>
    <col min="11" max="16384" width="9.00390625" style="1" customWidth="1"/>
  </cols>
  <sheetData>
    <row r="1" spans="1:2" ht="20.25">
      <c r="A1" s="10" t="str">
        <f>NGBP!A1</f>
        <v>Slutbetyg efter avslutad gymnasieutbildning, vt 2001</v>
      </c>
      <c r="B1" s="10"/>
    </row>
    <row r="2" spans="1:2" ht="18.75">
      <c r="A2" s="2"/>
      <c r="B2" s="2"/>
    </row>
    <row r="3" spans="1:8" s="9" customFormat="1" ht="18.75">
      <c r="A3" s="8" t="s">
        <v>15</v>
      </c>
      <c r="B3" s="8"/>
      <c r="C3" s="65" t="s">
        <v>14</v>
      </c>
      <c r="D3" s="66"/>
      <c r="F3" s="8" t="s">
        <v>16</v>
      </c>
      <c r="H3" s="12" t="s">
        <v>17</v>
      </c>
    </row>
    <row r="5" spans="1:2" ht="18.75">
      <c r="A5" s="2"/>
      <c r="B5" s="2"/>
    </row>
    <row r="6" spans="3:6" ht="15.75">
      <c r="C6" s="4">
        <v>0</v>
      </c>
      <c r="D6" s="4">
        <v>10</v>
      </c>
      <c r="E6" s="4">
        <v>15</v>
      </c>
      <c r="F6" s="4">
        <v>20</v>
      </c>
    </row>
    <row r="7" spans="1:10" ht="39">
      <c r="A7" s="3" t="s">
        <v>0</v>
      </c>
      <c r="B7" s="45" t="s">
        <v>43</v>
      </c>
      <c r="C7" s="45" t="s">
        <v>6</v>
      </c>
      <c r="D7" s="45" t="s">
        <v>1</v>
      </c>
      <c r="E7" s="45" t="s">
        <v>2</v>
      </c>
      <c r="F7" s="45" t="s">
        <v>3</v>
      </c>
      <c r="G7" s="45" t="s">
        <v>40</v>
      </c>
      <c r="H7" s="45" t="s">
        <v>4</v>
      </c>
      <c r="I7" s="45" t="s">
        <v>38</v>
      </c>
      <c r="J7" s="46" t="s">
        <v>39</v>
      </c>
    </row>
    <row r="8" spans="1:11" s="48" customFormat="1" ht="12.75">
      <c r="A8" s="48" t="s">
        <v>41</v>
      </c>
      <c r="B8" s="48">
        <v>80</v>
      </c>
      <c r="C8" s="48">
        <v>1</v>
      </c>
      <c r="D8" s="48">
        <v>13</v>
      </c>
      <c r="E8" s="48">
        <v>20</v>
      </c>
      <c r="F8" s="48">
        <v>16</v>
      </c>
      <c r="G8" s="48">
        <f aca="true" t="shared" si="0" ref="G8:G16">SUM(C8:F8)</f>
        <v>50</v>
      </c>
      <c r="H8" s="48">
        <f aca="true" t="shared" si="1" ref="H8:H16">C8*$C$6+D8*$D$6+E8*$E$6+F8*$F$6</f>
        <v>750</v>
      </c>
      <c r="I8" s="49">
        <f>IF(G8&gt;0,H8/G8,0)</f>
        <v>15</v>
      </c>
      <c r="J8" s="47">
        <f aca="true" t="shared" si="2" ref="J8:J16">B8*H8</f>
        <v>60000</v>
      </c>
      <c r="K8" s="48">
        <f>G8*I8</f>
        <v>750</v>
      </c>
    </row>
    <row r="9" spans="1:11" s="48" customFormat="1" ht="12.75">
      <c r="A9" s="48" t="s">
        <v>42</v>
      </c>
      <c r="B9" s="48">
        <v>120</v>
      </c>
      <c r="C9" s="48">
        <v>2</v>
      </c>
      <c r="D9" s="48">
        <v>14</v>
      </c>
      <c r="E9" s="48">
        <v>25</v>
      </c>
      <c r="F9" s="48">
        <v>9</v>
      </c>
      <c r="G9" s="48">
        <f>SUM(C9:F9)</f>
        <v>50</v>
      </c>
      <c r="H9" s="48">
        <f>C9*$C$6+D9*$D$6+E9*$E$6+F9*$F$6</f>
        <v>695</v>
      </c>
      <c r="I9" s="49">
        <f aca="true" t="shared" si="3" ref="I9:I16">IF(G9&gt;0,H9/G9,0)</f>
        <v>13.9</v>
      </c>
      <c r="J9" s="47">
        <f t="shared" si="2"/>
        <v>83400</v>
      </c>
      <c r="K9" s="48">
        <f aca="true" t="shared" si="4" ref="K9:K16">G9*I9</f>
        <v>695</v>
      </c>
    </row>
    <row r="10" spans="1:11" s="48" customFormat="1" ht="12.75">
      <c r="A10" s="48" t="s">
        <v>13</v>
      </c>
      <c r="B10" s="48">
        <v>110</v>
      </c>
      <c r="D10" s="48">
        <v>10</v>
      </c>
      <c r="E10" s="48">
        <v>24</v>
      </c>
      <c r="F10" s="48">
        <v>16</v>
      </c>
      <c r="G10" s="48">
        <f t="shared" si="0"/>
        <v>50</v>
      </c>
      <c r="H10" s="48">
        <f t="shared" si="1"/>
        <v>780</v>
      </c>
      <c r="I10" s="49">
        <f t="shared" si="3"/>
        <v>15.6</v>
      </c>
      <c r="J10" s="47">
        <f t="shared" si="2"/>
        <v>85800</v>
      </c>
      <c r="K10" s="48">
        <f t="shared" si="4"/>
        <v>780</v>
      </c>
    </row>
    <row r="11" spans="1:11" s="48" customFormat="1" ht="12.75">
      <c r="A11" s="48" t="s">
        <v>8</v>
      </c>
      <c r="B11" s="48">
        <v>110</v>
      </c>
      <c r="D11" s="48">
        <v>17</v>
      </c>
      <c r="E11" s="48">
        <v>23</v>
      </c>
      <c r="F11" s="48">
        <v>10</v>
      </c>
      <c r="G11" s="48">
        <f t="shared" si="0"/>
        <v>50</v>
      </c>
      <c r="H11" s="48">
        <f t="shared" si="1"/>
        <v>715</v>
      </c>
      <c r="I11" s="49">
        <f t="shared" si="3"/>
        <v>14.3</v>
      </c>
      <c r="J11" s="47">
        <f t="shared" si="2"/>
        <v>78650</v>
      </c>
      <c r="K11" s="48">
        <f t="shared" si="4"/>
        <v>715</v>
      </c>
    </row>
    <row r="12" spans="1:11" s="48" customFormat="1" ht="12.75">
      <c r="A12" s="48" t="s">
        <v>9</v>
      </c>
      <c r="B12" s="48">
        <v>90</v>
      </c>
      <c r="D12" s="48">
        <v>14</v>
      </c>
      <c r="E12" s="48">
        <v>18</v>
      </c>
      <c r="F12" s="48">
        <v>17</v>
      </c>
      <c r="G12" s="48">
        <f t="shared" si="0"/>
        <v>49</v>
      </c>
      <c r="H12" s="48">
        <f t="shared" si="1"/>
        <v>750</v>
      </c>
      <c r="I12" s="49">
        <f t="shared" si="3"/>
        <v>15.306122448979592</v>
      </c>
      <c r="J12" s="47">
        <f t="shared" si="2"/>
        <v>67500</v>
      </c>
      <c r="K12" s="48">
        <f t="shared" si="4"/>
        <v>750</v>
      </c>
    </row>
    <row r="13" spans="1:11" s="48" customFormat="1" ht="12.75">
      <c r="A13" s="48" t="s">
        <v>10</v>
      </c>
      <c r="B13" s="48">
        <v>30</v>
      </c>
      <c r="C13" s="48">
        <v>6</v>
      </c>
      <c r="D13" s="48">
        <v>17</v>
      </c>
      <c r="E13" s="48">
        <v>23</v>
      </c>
      <c r="F13" s="48">
        <v>4</v>
      </c>
      <c r="G13" s="48">
        <f t="shared" si="0"/>
        <v>50</v>
      </c>
      <c r="H13" s="48">
        <f t="shared" si="1"/>
        <v>595</v>
      </c>
      <c r="I13" s="49">
        <f t="shared" si="3"/>
        <v>11.9</v>
      </c>
      <c r="J13" s="47">
        <f t="shared" si="2"/>
        <v>17850</v>
      </c>
      <c r="K13" s="48">
        <f t="shared" si="4"/>
        <v>595</v>
      </c>
    </row>
    <row r="14" spans="1:11" s="48" customFormat="1" ht="12.75">
      <c r="A14" s="48" t="s">
        <v>11</v>
      </c>
      <c r="B14" s="48">
        <v>30</v>
      </c>
      <c r="C14" s="48">
        <v>1</v>
      </c>
      <c r="D14" s="48">
        <v>13</v>
      </c>
      <c r="E14" s="48">
        <v>20</v>
      </c>
      <c r="F14" s="48">
        <v>16</v>
      </c>
      <c r="G14" s="48">
        <f t="shared" si="0"/>
        <v>50</v>
      </c>
      <c r="H14" s="48">
        <f t="shared" si="1"/>
        <v>750</v>
      </c>
      <c r="I14" s="49">
        <f t="shared" si="3"/>
        <v>15</v>
      </c>
      <c r="J14" s="47">
        <f t="shared" si="2"/>
        <v>22500</v>
      </c>
      <c r="K14" s="48">
        <f t="shared" si="4"/>
        <v>750</v>
      </c>
    </row>
    <row r="15" spans="1:11" s="48" customFormat="1" ht="12.75">
      <c r="A15" s="48" t="s">
        <v>12</v>
      </c>
      <c r="B15" s="48">
        <v>80</v>
      </c>
      <c r="C15" s="48">
        <v>1</v>
      </c>
      <c r="D15" s="48">
        <v>18</v>
      </c>
      <c r="E15" s="48">
        <v>19</v>
      </c>
      <c r="F15" s="48">
        <v>12</v>
      </c>
      <c r="G15" s="48">
        <f t="shared" si="0"/>
        <v>50</v>
      </c>
      <c r="H15" s="48">
        <f t="shared" si="1"/>
        <v>705</v>
      </c>
      <c r="I15" s="49">
        <f t="shared" si="3"/>
        <v>14.1</v>
      </c>
      <c r="J15" s="47">
        <f t="shared" si="2"/>
        <v>56400</v>
      </c>
      <c r="K15" s="48">
        <f t="shared" si="4"/>
        <v>705</v>
      </c>
    </row>
    <row r="16" spans="1:11" s="48" customFormat="1" ht="12.75">
      <c r="A16" s="48" t="s">
        <v>7</v>
      </c>
      <c r="B16" s="48">
        <v>30</v>
      </c>
      <c r="D16" s="48">
        <v>13</v>
      </c>
      <c r="E16" s="48">
        <v>25</v>
      </c>
      <c r="F16" s="48">
        <v>12</v>
      </c>
      <c r="G16" s="48">
        <f t="shared" si="0"/>
        <v>50</v>
      </c>
      <c r="H16" s="48">
        <f t="shared" si="1"/>
        <v>745</v>
      </c>
      <c r="I16" s="49">
        <f t="shared" si="3"/>
        <v>14.9</v>
      </c>
      <c r="J16" s="47">
        <f t="shared" si="2"/>
        <v>22350</v>
      </c>
      <c r="K16" s="48">
        <f t="shared" si="4"/>
        <v>745</v>
      </c>
    </row>
    <row r="17" spans="1:11" ht="15.75">
      <c r="A17" s="5" t="s">
        <v>35</v>
      </c>
      <c r="B17" s="5">
        <f>SUM(B8:B16)</f>
        <v>680</v>
      </c>
      <c r="C17" s="5">
        <f>SUM(C8:C16)</f>
        <v>11</v>
      </c>
      <c r="D17" s="5">
        <f>SUM(D8:D16)</f>
        <v>129</v>
      </c>
      <c r="E17" s="5">
        <f>SUM(E8:E16)</f>
        <v>197</v>
      </c>
      <c r="F17" s="5">
        <f>SUM(F8:F16)</f>
        <v>112</v>
      </c>
      <c r="G17" s="5">
        <f>SUM(G8:G16)/9</f>
        <v>49.888888888888886</v>
      </c>
      <c r="H17" s="5">
        <f>SUM(H12:H16)</f>
        <v>3545</v>
      </c>
      <c r="I17" s="7">
        <f>J17/G17/B17</f>
        <v>14.57503602777414</v>
      </c>
      <c r="J17" s="5">
        <f>SUM(J8:J16)</f>
        <v>494450</v>
      </c>
      <c r="K17" s="48">
        <f>G17*I17</f>
        <v>727.1323529411765</v>
      </c>
    </row>
    <row r="18" ht="15.75">
      <c r="I18" s="6"/>
    </row>
    <row r="19" spans="1:11" ht="15.75">
      <c r="A19" s="43" t="s">
        <v>36</v>
      </c>
      <c r="B19" s="43"/>
      <c r="C19" s="43">
        <v>85</v>
      </c>
      <c r="D19" s="43">
        <v>473</v>
      </c>
      <c r="E19" s="43">
        <v>588</v>
      </c>
      <c r="F19" s="43">
        <v>507</v>
      </c>
      <c r="G19" s="43">
        <v>50</v>
      </c>
      <c r="H19" s="43"/>
      <c r="I19" s="44">
        <v>13.4</v>
      </c>
      <c r="J19" s="43"/>
      <c r="K19" s="51">
        <f>G19*I19</f>
        <v>670</v>
      </c>
    </row>
  </sheetData>
  <mergeCells count="1">
    <mergeCell ref="C3:D3"/>
  </mergeCells>
  <printOptions/>
  <pageMargins left="0.7874015748031497" right="0.1968503937007874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00390625" defaultRowHeight="15.75"/>
  <cols>
    <col min="1" max="1" width="18.00390625" style="1" customWidth="1"/>
    <col min="2" max="2" width="4.625" style="1" customWidth="1"/>
    <col min="3" max="3" width="6.00390625" style="1" customWidth="1"/>
    <col min="4" max="4" width="6.25390625" style="1" customWidth="1"/>
    <col min="5" max="5" width="6.00390625" style="1" customWidth="1"/>
    <col min="6" max="6" width="8.50390625" style="1" customWidth="1"/>
    <col min="7" max="7" width="5.25390625" style="1" customWidth="1"/>
    <col min="8" max="8" width="6.50390625" style="1" customWidth="1"/>
    <col min="9" max="9" width="6.25390625" style="1" customWidth="1"/>
    <col min="10" max="10" width="9.375" style="1" customWidth="1"/>
    <col min="11" max="16384" width="9.00390625" style="1" customWidth="1"/>
  </cols>
  <sheetData>
    <row r="1" spans="1:2" ht="20.25">
      <c r="A1" s="10" t="s">
        <v>45</v>
      </c>
      <c r="B1" s="10"/>
    </row>
    <row r="2" spans="1:2" ht="18.75">
      <c r="A2" s="2"/>
      <c r="B2" s="2"/>
    </row>
    <row r="3" spans="1:8" s="9" customFormat="1" ht="18.75">
      <c r="A3" s="8" t="s">
        <v>15</v>
      </c>
      <c r="B3" s="8"/>
      <c r="C3" s="65" t="s">
        <v>28</v>
      </c>
      <c r="D3" s="66"/>
      <c r="F3" s="8" t="s">
        <v>16</v>
      </c>
      <c r="H3" s="12" t="s">
        <v>21</v>
      </c>
    </row>
    <row r="5" spans="1:2" ht="18.75">
      <c r="A5" s="2"/>
      <c r="B5" s="2"/>
    </row>
    <row r="6" spans="3:6" ht="15.75">
      <c r="C6" s="4">
        <v>0</v>
      </c>
      <c r="D6" s="4">
        <v>10</v>
      </c>
      <c r="E6" s="4">
        <v>15</v>
      </c>
      <c r="F6" s="4">
        <v>20</v>
      </c>
    </row>
    <row r="7" spans="1:10" ht="39">
      <c r="A7" s="3" t="s">
        <v>0</v>
      </c>
      <c r="B7" s="45" t="s">
        <v>43</v>
      </c>
      <c r="C7" s="45" t="s">
        <v>6</v>
      </c>
      <c r="D7" s="45" t="s">
        <v>1</v>
      </c>
      <c r="E7" s="45" t="s">
        <v>2</v>
      </c>
      <c r="F7" s="45" t="s">
        <v>3</v>
      </c>
      <c r="G7" s="45" t="s">
        <v>40</v>
      </c>
      <c r="H7" s="45" t="s">
        <v>4</v>
      </c>
      <c r="I7" s="45" t="s">
        <v>38</v>
      </c>
      <c r="J7" s="46" t="s">
        <v>39</v>
      </c>
    </row>
    <row r="8" spans="1:11" s="48" customFormat="1" ht="12.75">
      <c r="A8" s="48" t="s">
        <v>41</v>
      </c>
      <c r="B8" s="48">
        <v>80</v>
      </c>
      <c r="C8" s="48">
        <v>0</v>
      </c>
      <c r="D8" s="48">
        <v>11</v>
      </c>
      <c r="E8" s="48">
        <v>0</v>
      </c>
      <c r="F8" s="48">
        <v>0</v>
      </c>
      <c r="G8" s="48">
        <f aca="true" t="shared" si="0" ref="G8:G16">SUM(C8:F8)</f>
        <v>11</v>
      </c>
      <c r="H8" s="48">
        <f aca="true" t="shared" si="1" ref="H8:H16">C8*$C$6+D8*$D$6+E8*$E$6+F8*$F$6</f>
        <v>110</v>
      </c>
      <c r="I8" s="49">
        <f>IF(G8&gt;0,H8/G8,0)</f>
        <v>10</v>
      </c>
      <c r="J8" s="47">
        <f aca="true" t="shared" si="2" ref="J8:J16">B8*H8</f>
        <v>8800</v>
      </c>
      <c r="K8" s="48">
        <f>G8*I8</f>
        <v>110</v>
      </c>
    </row>
    <row r="9" spans="1:11" s="48" customFormat="1" ht="12.75">
      <c r="A9" s="48" t="s">
        <v>42</v>
      </c>
      <c r="B9" s="48">
        <v>120</v>
      </c>
      <c r="C9" s="48">
        <v>1</v>
      </c>
      <c r="D9" s="48">
        <v>10</v>
      </c>
      <c r="E9" s="48">
        <v>0</v>
      </c>
      <c r="F9" s="48">
        <v>0</v>
      </c>
      <c r="G9" s="48">
        <f>SUM(C9:F9)</f>
        <v>11</v>
      </c>
      <c r="H9" s="48">
        <f>C9*$C$6+D9*$D$6+E9*$E$6+F9*$F$6</f>
        <v>100</v>
      </c>
      <c r="I9" s="49">
        <f aca="true" t="shared" si="3" ref="I9:I16">IF(G9&gt;0,H9/G9,0)</f>
        <v>9.090909090909092</v>
      </c>
      <c r="J9" s="47">
        <f t="shared" si="2"/>
        <v>12000</v>
      </c>
      <c r="K9" s="48">
        <f aca="true" t="shared" si="4" ref="K9:K16">G9*I9</f>
        <v>100.00000000000001</v>
      </c>
    </row>
    <row r="10" spans="1:11" s="48" customFormat="1" ht="12.75">
      <c r="A10" s="48" t="s">
        <v>13</v>
      </c>
      <c r="B10" s="48">
        <v>110</v>
      </c>
      <c r="C10" s="48">
        <v>1</v>
      </c>
      <c r="D10" s="48">
        <v>10</v>
      </c>
      <c r="E10" s="48">
        <v>0</v>
      </c>
      <c r="F10" s="48">
        <v>0</v>
      </c>
      <c r="G10" s="48">
        <f t="shared" si="0"/>
        <v>11</v>
      </c>
      <c r="H10" s="48">
        <f t="shared" si="1"/>
        <v>100</v>
      </c>
      <c r="I10" s="49">
        <f t="shared" si="3"/>
        <v>9.090909090909092</v>
      </c>
      <c r="J10" s="47">
        <f t="shared" si="2"/>
        <v>11000</v>
      </c>
      <c r="K10" s="48">
        <f t="shared" si="4"/>
        <v>100.00000000000001</v>
      </c>
    </row>
    <row r="11" spans="1:11" s="48" customFormat="1" ht="12.75">
      <c r="A11" s="48" t="s">
        <v>8</v>
      </c>
      <c r="B11" s="48">
        <v>110</v>
      </c>
      <c r="C11" s="48">
        <v>0</v>
      </c>
      <c r="D11" s="48">
        <v>10</v>
      </c>
      <c r="E11" s="48">
        <v>2</v>
      </c>
      <c r="F11" s="48">
        <v>0</v>
      </c>
      <c r="G11" s="48">
        <f t="shared" si="0"/>
        <v>12</v>
      </c>
      <c r="H11" s="48">
        <f t="shared" si="1"/>
        <v>130</v>
      </c>
      <c r="I11" s="49">
        <f t="shared" si="3"/>
        <v>10.833333333333334</v>
      </c>
      <c r="J11" s="47">
        <f t="shared" si="2"/>
        <v>14300</v>
      </c>
      <c r="K11" s="48">
        <f t="shared" si="4"/>
        <v>130</v>
      </c>
    </row>
    <row r="12" spans="1:11" s="48" customFormat="1" ht="12.75">
      <c r="A12" s="48" t="s">
        <v>9</v>
      </c>
      <c r="B12" s="48">
        <v>90</v>
      </c>
      <c r="C12" s="48">
        <v>2</v>
      </c>
      <c r="D12" s="48">
        <v>8</v>
      </c>
      <c r="E12" s="48">
        <v>2</v>
      </c>
      <c r="F12" s="48">
        <v>0</v>
      </c>
      <c r="G12" s="48">
        <f t="shared" si="0"/>
        <v>12</v>
      </c>
      <c r="H12" s="48">
        <f t="shared" si="1"/>
        <v>110</v>
      </c>
      <c r="I12" s="49">
        <f t="shared" si="3"/>
        <v>9.166666666666666</v>
      </c>
      <c r="J12" s="47">
        <f t="shared" si="2"/>
        <v>9900</v>
      </c>
      <c r="K12" s="48">
        <f t="shared" si="4"/>
        <v>110</v>
      </c>
    </row>
    <row r="13" spans="1:11" s="48" customFormat="1" ht="12.75">
      <c r="A13" s="48" t="s">
        <v>10</v>
      </c>
      <c r="B13" s="48">
        <v>30</v>
      </c>
      <c r="C13" s="48">
        <v>2</v>
      </c>
      <c r="D13" s="48">
        <v>10</v>
      </c>
      <c r="E13" s="48">
        <v>0</v>
      </c>
      <c r="F13" s="48">
        <v>0</v>
      </c>
      <c r="G13" s="48">
        <f t="shared" si="0"/>
        <v>12</v>
      </c>
      <c r="H13" s="48">
        <f t="shared" si="1"/>
        <v>100</v>
      </c>
      <c r="I13" s="49">
        <f t="shared" si="3"/>
        <v>8.333333333333334</v>
      </c>
      <c r="J13" s="47">
        <f t="shared" si="2"/>
        <v>3000</v>
      </c>
      <c r="K13" s="48">
        <f t="shared" si="4"/>
        <v>100</v>
      </c>
    </row>
    <row r="14" spans="1:11" s="48" customFormat="1" ht="12.75">
      <c r="A14" s="48" t="s">
        <v>11</v>
      </c>
      <c r="B14" s="48">
        <v>30</v>
      </c>
      <c r="C14" s="48">
        <v>2</v>
      </c>
      <c r="D14" s="48">
        <v>10</v>
      </c>
      <c r="E14" s="48">
        <v>0</v>
      </c>
      <c r="F14" s="48">
        <v>0</v>
      </c>
      <c r="G14" s="48">
        <f t="shared" si="0"/>
        <v>12</v>
      </c>
      <c r="H14" s="48">
        <f t="shared" si="1"/>
        <v>100</v>
      </c>
      <c r="I14" s="49">
        <f t="shared" si="3"/>
        <v>8.333333333333334</v>
      </c>
      <c r="J14" s="47">
        <f t="shared" si="2"/>
        <v>3000</v>
      </c>
      <c r="K14" s="48">
        <f t="shared" si="4"/>
        <v>100</v>
      </c>
    </row>
    <row r="15" spans="1:11" s="48" customFormat="1" ht="12.75">
      <c r="A15" s="48" t="s">
        <v>12</v>
      </c>
      <c r="B15" s="48">
        <v>80</v>
      </c>
      <c r="C15" s="48">
        <v>1</v>
      </c>
      <c r="D15" s="48">
        <v>6</v>
      </c>
      <c r="E15" s="48">
        <v>5</v>
      </c>
      <c r="F15" s="48">
        <v>0</v>
      </c>
      <c r="G15" s="48">
        <f t="shared" si="0"/>
        <v>12</v>
      </c>
      <c r="H15" s="48">
        <f t="shared" si="1"/>
        <v>135</v>
      </c>
      <c r="I15" s="49">
        <f t="shared" si="3"/>
        <v>11.25</v>
      </c>
      <c r="J15" s="47">
        <f t="shared" si="2"/>
        <v>10800</v>
      </c>
      <c r="K15" s="48">
        <f t="shared" si="4"/>
        <v>135</v>
      </c>
    </row>
    <row r="16" spans="1:11" s="48" customFormat="1" ht="12.75">
      <c r="A16" s="48" t="s">
        <v>7</v>
      </c>
      <c r="B16" s="48">
        <v>30</v>
      </c>
      <c r="C16" s="48">
        <v>2</v>
      </c>
      <c r="D16" s="48">
        <v>8</v>
      </c>
      <c r="E16" s="48">
        <v>2</v>
      </c>
      <c r="F16" s="48">
        <v>0</v>
      </c>
      <c r="G16" s="48">
        <f t="shared" si="0"/>
        <v>12</v>
      </c>
      <c r="H16" s="48">
        <f t="shared" si="1"/>
        <v>110</v>
      </c>
      <c r="I16" s="49">
        <f t="shared" si="3"/>
        <v>9.166666666666666</v>
      </c>
      <c r="J16" s="47">
        <f t="shared" si="2"/>
        <v>3300</v>
      </c>
      <c r="K16" s="48">
        <f t="shared" si="4"/>
        <v>110</v>
      </c>
    </row>
    <row r="17" spans="1:11" ht="15.75">
      <c r="A17" s="5" t="s">
        <v>35</v>
      </c>
      <c r="B17" s="5">
        <f>SUM(B8:B16)</f>
        <v>680</v>
      </c>
      <c r="C17" s="5">
        <f>SUM(C8:C16)</f>
        <v>11</v>
      </c>
      <c r="D17" s="5">
        <f>SUM(D8:D16)</f>
        <v>83</v>
      </c>
      <c r="E17" s="5">
        <f>SUM(E8:E16)</f>
        <v>11</v>
      </c>
      <c r="F17" s="5">
        <f>SUM(F8:F16)</f>
        <v>0</v>
      </c>
      <c r="G17" s="5">
        <f>SUM(G8:G16)/9</f>
        <v>11.666666666666666</v>
      </c>
      <c r="H17" s="5">
        <f>SUM(H12:H16)</f>
        <v>555</v>
      </c>
      <c r="I17" s="7">
        <f>J17/G17/B17</f>
        <v>9.592436974789916</v>
      </c>
      <c r="J17" s="5">
        <f>SUM(J8:J16)</f>
        <v>76100</v>
      </c>
      <c r="K17" s="48">
        <f>G17*I17</f>
        <v>111.91176470588235</v>
      </c>
    </row>
    <row r="18" ht="15.75">
      <c r="I18" s="6"/>
    </row>
    <row r="19" spans="1:11" ht="15.75">
      <c r="A19" s="43" t="s">
        <v>36</v>
      </c>
      <c r="B19" s="43"/>
      <c r="C19" s="43">
        <v>22</v>
      </c>
      <c r="D19" s="43">
        <v>196</v>
      </c>
      <c r="E19" s="43">
        <v>106</v>
      </c>
      <c r="F19" s="43">
        <v>15</v>
      </c>
      <c r="G19" s="43">
        <v>12</v>
      </c>
      <c r="H19" s="43"/>
      <c r="I19" s="44">
        <v>12.2</v>
      </c>
      <c r="K19" s="1">
        <f>G19*I19</f>
        <v>146.39999999999998</v>
      </c>
    </row>
  </sheetData>
  <mergeCells count="1">
    <mergeCell ref="C3:D3"/>
  </mergeCells>
  <printOptions/>
  <pageMargins left="0.7874015748031497" right="0.1968503937007874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00390625" defaultRowHeight="15.75"/>
  <cols>
    <col min="1" max="1" width="18.00390625" style="1" customWidth="1"/>
    <col min="2" max="2" width="4.625" style="1" customWidth="1"/>
    <col min="3" max="3" width="6.00390625" style="1" customWidth="1"/>
    <col min="4" max="4" width="6.25390625" style="1" customWidth="1"/>
    <col min="5" max="5" width="6.00390625" style="1" customWidth="1"/>
    <col min="6" max="6" width="8.50390625" style="1" customWidth="1"/>
    <col min="7" max="7" width="5.25390625" style="1" customWidth="1"/>
    <col min="8" max="8" width="6.50390625" style="1" customWidth="1"/>
    <col min="9" max="9" width="6.25390625" style="1" customWidth="1"/>
    <col min="10" max="10" width="9.375" style="1" customWidth="1"/>
    <col min="11" max="16384" width="9.00390625" style="1" customWidth="1"/>
  </cols>
  <sheetData>
    <row r="1" spans="1:2" ht="20.25">
      <c r="A1" s="10" t="str">
        <f>NGBP!A1</f>
        <v>Slutbetyg efter avslutad gymnasieutbildning, vt 2001</v>
      </c>
      <c r="B1" s="10"/>
    </row>
    <row r="2" spans="1:2" ht="18.75">
      <c r="A2" s="2"/>
      <c r="B2" s="2"/>
    </row>
    <row r="3" spans="1:8" s="9" customFormat="1" ht="18.75">
      <c r="A3" s="8" t="s">
        <v>15</v>
      </c>
      <c r="B3" s="8"/>
      <c r="C3" s="65" t="s">
        <v>28</v>
      </c>
      <c r="D3" s="66"/>
      <c r="F3" s="8" t="s">
        <v>16</v>
      </c>
      <c r="H3" s="12" t="s">
        <v>19</v>
      </c>
    </row>
    <row r="5" spans="1:2" ht="18.75">
      <c r="A5" s="2"/>
      <c r="B5" s="2"/>
    </row>
    <row r="6" spans="3:6" ht="15.75">
      <c r="C6" s="4">
        <v>0</v>
      </c>
      <c r="D6" s="4">
        <v>10</v>
      </c>
      <c r="E6" s="4">
        <v>15</v>
      </c>
      <c r="F6" s="4">
        <v>20</v>
      </c>
    </row>
    <row r="7" spans="1:10" ht="39">
      <c r="A7" s="3" t="s">
        <v>0</v>
      </c>
      <c r="B7" s="45" t="s">
        <v>43</v>
      </c>
      <c r="C7" s="45" t="s">
        <v>6</v>
      </c>
      <c r="D7" s="45" t="s">
        <v>1</v>
      </c>
      <c r="E7" s="45" t="s">
        <v>2</v>
      </c>
      <c r="F7" s="45" t="s">
        <v>3</v>
      </c>
      <c r="G7" s="45" t="s">
        <v>40</v>
      </c>
      <c r="H7" s="45" t="s">
        <v>4</v>
      </c>
      <c r="I7" s="45" t="s">
        <v>38</v>
      </c>
      <c r="J7" s="46" t="s">
        <v>39</v>
      </c>
    </row>
    <row r="8" spans="1:11" s="48" customFormat="1" ht="12.75">
      <c r="A8" s="48" t="s">
        <v>41</v>
      </c>
      <c r="B8" s="48">
        <v>80</v>
      </c>
      <c r="C8" s="48">
        <v>0</v>
      </c>
      <c r="D8" s="48">
        <v>22</v>
      </c>
      <c r="E8" s="48">
        <v>0</v>
      </c>
      <c r="F8" s="48">
        <v>0</v>
      </c>
      <c r="G8" s="48">
        <f aca="true" t="shared" si="0" ref="G8:G16">SUM(C8:F8)</f>
        <v>22</v>
      </c>
      <c r="H8" s="48">
        <f>C8*$C$6+D8*$D$6+E8*$E$6+F8*$F$6</f>
        <v>220</v>
      </c>
      <c r="I8" s="49">
        <f>IF(G8&gt;0,H8/G8,0)</f>
        <v>10</v>
      </c>
      <c r="J8" s="47">
        <f aca="true" t="shared" si="1" ref="J8:J16">B8*H8</f>
        <v>17600</v>
      </c>
      <c r="K8" s="48">
        <f>G8*I8</f>
        <v>220</v>
      </c>
    </row>
    <row r="9" spans="1:11" s="48" customFormat="1" ht="12.75">
      <c r="A9" s="48" t="s">
        <v>42</v>
      </c>
      <c r="B9" s="48">
        <v>120</v>
      </c>
      <c r="C9" s="48">
        <v>3</v>
      </c>
      <c r="D9" s="48">
        <v>13</v>
      </c>
      <c r="E9" s="48">
        <v>6</v>
      </c>
      <c r="F9" s="48">
        <v>0</v>
      </c>
      <c r="G9" s="48">
        <f>SUM(C9:F9)</f>
        <v>22</v>
      </c>
      <c r="H9" s="48">
        <f>C9*$C$6+D9*$D$6+E9*$E$6+F9*$F$6</f>
        <v>220</v>
      </c>
      <c r="I9" s="49">
        <f aca="true" t="shared" si="2" ref="I9:I16">IF(G9&gt;0,H9/G9,0)</f>
        <v>10</v>
      </c>
      <c r="J9" s="47">
        <f t="shared" si="1"/>
        <v>26400</v>
      </c>
      <c r="K9" s="48">
        <f aca="true" t="shared" si="3" ref="K9:K16">G9*I9</f>
        <v>220</v>
      </c>
    </row>
    <row r="10" spans="1:11" s="48" customFormat="1" ht="12.75">
      <c r="A10" s="48" t="s">
        <v>13</v>
      </c>
      <c r="B10" s="48">
        <v>110</v>
      </c>
      <c r="C10" s="48">
        <v>4</v>
      </c>
      <c r="D10" s="48">
        <v>11</v>
      </c>
      <c r="E10" s="48">
        <v>6</v>
      </c>
      <c r="F10" s="48">
        <v>1</v>
      </c>
      <c r="G10" s="48">
        <f t="shared" si="0"/>
        <v>22</v>
      </c>
      <c r="H10" s="48">
        <f aca="true" t="shared" si="4" ref="H10:H16">C10*$C$6+D10*$D$6+E10*$E$6+F10*$F$6</f>
        <v>220</v>
      </c>
      <c r="I10" s="49">
        <f t="shared" si="2"/>
        <v>10</v>
      </c>
      <c r="J10" s="47">
        <f t="shared" si="1"/>
        <v>24200</v>
      </c>
      <c r="K10" s="48">
        <f t="shared" si="3"/>
        <v>220</v>
      </c>
    </row>
    <row r="11" spans="1:11" s="48" customFormat="1" ht="12.75">
      <c r="A11" s="48" t="s">
        <v>8</v>
      </c>
      <c r="B11" s="48">
        <v>110</v>
      </c>
      <c r="C11" s="48">
        <v>1</v>
      </c>
      <c r="D11" s="48">
        <v>17</v>
      </c>
      <c r="E11" s="48">
        <v>4</v>
      </c>
      <c r="F11" s="48">
        <v>0</v>
      </c>
      <c r="G11" s="48">
        <f t="shared" si="0"/>
        <v>22</v>
      </c>
      <c r="H11" s="48">
        <f t="shared" si="4"/>
        <v>230</v>
      </c>
      <c r="I11" s="49">
        <f t="shared" si="2"/>
        <v>10.454545454545455</v>
      </c>
      <c r="J11" s="47">
        <f t="shared" si="1"/>
        <v>25300</v>
      </c>
      <c r="K11" s="48">
        <f t="shared" si="3"/>
        <v>230</v>
      </c>
    </row>
    <row r="12" spans="1:11" s="48" customFormat="1" ht="12.75">
      <c r="A12" s="48" t="s">
        <v>9</v>
      </c>
      <c r="B12" s="48">
        <v>90</v>
      </c>
      <c r="C12" s="48">
        <v>7</v>
      </c>
      <c r="D12" s="48">
        <v>9</v>
      </c>
      <c r="E12" s="48">
        <v>6</v>
      </c>
      <c r="F12" s="48">
        <v>0</v>
      </c>
      <c r="G12" s="48">
        <f t="shared" si="0"/>
        <v>22</v>
      </c>
      <c r="H12" s="48">
        <f t="shared" si="4"/>
        <v>180</v>
      </c>
      <c r="I12" s="49">
        <f t="shared" si="2"/>
        <v>8.181818181818182</v>
      </c>
      <c r="J12" s="47">
        <f t="shared" si="1"/>
        <v>16200</v>
      </c>
      <c r="K12" s="48">
        <f t="shared" si="3"/>
        <v>180</v>
      </c>
    </row>
    <row r="13" spans="1:11" s="48" customFormat="1" ht="12.75">
      <c r="A13" s="48" t="s">
        <v>10</v>
      </c>
      <c r="B13" s="48">
        <v>30</v>
      </c>
      <c r="C13" s="48">
        <v>6</v>
      </c>
      <c r="D13" s="48">
        <v>14</v>
      </c>
      <c r="E13" s="48">
        <v>2</v>
      </c>
      <c r="F13" s="48">
        <v>0</v>
      </c>
      <c r="G13" s="48">
        <f t="shared" si="0"/>
        <v>22</v>
      </c>
      <c r="H13" s="48">
        <f t="shared" si="4"/>
        <v>170</v>
      </c>
      <c r="I13" s="49">
        <f t="shared" si="2"/>
        <v>7.7272727272727275</v>
      </c>
      <c r="J13" s="47">
        <f t="shared" si="1"/>
        <v>5100</v>
      </c>
      <c r="K13" s="48">
        <f t="shared" si="3"/>
        <v>170</v>
      </c>
    </row>
    <row r="14" spans="1:11" s="48" customFormat="1" ht="12.75">
      <c r="A14" s="48" t="s">
        <v>11</v>
      </c>
      <c r="B14" s="48">
        <v>30</v>
      </c>
      <c r="C14" s="48">
        <v>4</v>
      </c>
      <c r="D14" s="48">
        <v>15</v>
      </c>
      <c r="E14" s="48">
        <v>3</v>
      </c>
      <c r="F14" s="48">
        <v>0</v>
      </c>
      <c r="G14" s="48">
        <f t="shared" si="0"/>
        <v>22</v>
      </c>
      <c r="H14" s="48">
        <f t="shared" si="4"/>
        <v>195</v>
      </c>
      <c r="I14" s="49">
        <f t="shared" si="2"/>
        <v>8.863636363636363</v>
      </c>
      <c r="J14" s="47">
        <f t="shared" si="1"/>
        <v>5850</v>
      </c>
      <c r="K14" s="48">
        <f t="shared" si="3"/>
        <v>195</v>
      </c>
    </row>
    <row r="15" spans="1:11" s="48" customFormat="1" ht="12.75">
      <c r="A15" s="48" t="s">
        <v>12</v>
      </c>
      <c r="B15" s="48">
        <v>80</v>
      </c>
      <c r="C15" s="48">
        <v>4</v>
      </c>
      <c r="D15" s="48">
        <v>11</v>
      </c>
      <c r="E15" s="48">
        <v>7</v>
      </c>
      <c r="F15" s="48">
        <v>0</v>
      </c>
      <c r="G15" s="48">
        <f t="shared" si="0"/>
        <v>22</v>
      </c>
      <c r="H15" s="48">
        <f t="shared" si="4"/>
        <v>215</v>
      </c>
      <c r="I15" s="49">
        <f t="shared" si="2"/>
        <v>9.772727272727273</v>
      </c>
      <c r="J15" s="47">
        <f t="shared" si="1"/>
        <v>17200</v>
      </c>
      <c r="K15" s="48">
        <f t="shared" si="3"/>
        <v>215</v>
      </c>
    </row>
    <row r="16" spans="1:11" s="48" customFormat="1" ht="12.75">
      <c r="A16" s="48" t="s">
        <v>7</v>
      </c>
      <c r="B16" s="48">
        <v>30</v>
      </c>
      <c r="C16" s="48">
        <v>1</v>
      </c>
      <c r="D16" s="48">
        <v>13</v>
      </c>
      <c r="E16" s="48">
        <v>7</v>
      </c>
      <c r="F16" s="48">
        <v>1</v>
      </c>
      <c r="G16" s="48">
        <f t="shared" si="0"/>
        <v>22</v>
      </c>
      <c r="H16" s="48">
        <f t="shared" si="4"/>
        <v>255</v>
      </c>
      <c r="I16" s="49">
        <f t="shared" si="2"/>
        <v>11.590909090909092</v>
      </c>
      <c r="J16" s="47">
        <f t="shared" si="1"/>
        <v>7650</v>
      </c>
      <c r="K16" s="48">
        <f t="shared" si="3"/>
        <v>255.00000000000003</v>
      </c>
    </row>
    <row r="17" spans="1:11" ht="15.75">
      <c r="A17" s="5" t="s">
        <v>35</v>
      </c>
      <c r="B17" s="5">
        <f>SUM(B8:B16)</f>
        <v>680</v>
      </c>
      <c r="C17" s="5">
        <f>SUM(C8:C16)</f>
        <v>30</v>
      </c>
      <c r="D17" s="5">
        <f>SUM(D8:D16)</f>
        <v>125</v>
      </c>
      <c r="E17" s="5">
        <f>SUM(E8:E16)</f>
        <v>41</v>
      </c>
      <c r="F17" s="5">
        <f>SUM(F8:F16)</f>
        <v>2</v>
      </c>
      <c r="G17" s="5">
        <f>SUM(G8:G16)/9</f>
        <v>22</v>
      </c>
      <c r="H17" s="5">
        <f>SUM(H12:H16)</f>
        <v>1015</v>
      </c>
      <c r="I17" s="7">
        <f>J17/G17/B17</f>
        <v>9.725935828877006</v>
      </c>
      <c r="J17" s="5">
        <f>SUM(J8:J16)</f>
        <v>145500</v>
      </c>
      <c r="K17" s="48">
        <f>G17*I17</f>
        <v>213.97058823529414</v>
      </c>
    </row>
    <row r="18" ht="15.75">
      <c r="I18" s="6"/>
    </row>
    <row r="19" spans="1:11" ht="15.75">
      <c r="A19" s="43" t="s">
        <v>36</v>
      </c>
      <c r="B19" s="43"/>
      <c r="C19" s="43">
        <v>61</v>
      </c>
      <c r="D19" s="43">
        <v>369</v>
      </c>
      <c r="E19" s="43">
        <v>247</v>
      </c>
      <c r="F19" s="43">
        <v>26</v>
      </c>
      <c r="G19" s="43">
        <v>22</v>
      </c>
      <c r="H19" s="43"/>
      <c r="I19" s="44">
        <v>11.3</v>
      </c>
      <c r="K19" s="50">
        <f>G19*I19</f>
        <v>248.60000000000002</v>
      </c>
    </row>
  </sheetData>
  <mergeCells count="1">
    <mergeCell ref="C3:D3"/>
  </mergeCells>
  <printOptions/>
  <pageMargins left="0.7874015748031497" right="0.1968503937007874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2" sqref="A2"/>
    </sheetView>
  </sheetViews>
  <sheetFormatPr defaultColWidth="9.00390625" defaultRowHeight="15.75"/>
  <cols>
    <col min="1" max="1" width="18.00390625" style="1" customWidth="1"/>
    <col min="2" max="2" width="4.625" style="1" customWidth="1"/>
    <col min="3" max="3" width="6.00390625" style="1" customWidth="1"/>
    <col min="4" max="4" width="6.25390625" style="1" customWidth="1"/>
    <col min="5" max="5" width="6.00390625" style="1" customWidth="1"/>
    <col min="6" max="6" width="8.50390625" style="1" customWidth="1"/>
    <col min="7" max="7" width="5.25390625" style="1" customWidth="1"/>
    <col min="8" max="8" width="6.50390625" style="1" customWidth="1"/>
    <col min="9" max="9" width="6.25390625" style="1" customWidth="1"/>
    <col min="10" max="10" width="9.375" style="1" customWidth="1"/>
    <col min="11" max="16384" width="9.00390625" style="1" customWidth="1"/>
  </cols>
  <sheetData>
    <row r="1" spans="1:2" ht="20.25">
      <c r="A1" s="10" t="str">
        <f>NGBP!A1</f>
        <v>Slutbetyg efter avslutad gymnasieutbildning, vt 2001</v>
      </c>
      <c r="B1" s="10"/>
    </row>
    <row r="2" spans="1:2" ht="18.75">
      <c r="A2" s="2"/>
      <c r="B2" s="2"/>
    </row>
    <row r="3" spans="1:8" s="9" customFormat="1" ht="18.75">
      <c r="A3" s="8" t="s">
        <v>15</v>
      </c>
      <c r="B3" s="8"/>
      <c r="C3" s="65" t="s">
        <v>28</v>
      </c>
      <c r="D3" s="66"/>
      <c r="F3" s="8" t="s">
        <v>16</v>
      </c>
      <c r="H3" s="12" t="s">
        <v>22</v>
      </c>
    </row>
    <row r="5" spans="1:2" ht="18.75">
      <c r="A5" s="2"/>
      <c r="B5" s="2"/>
    </row>
    <row r="6" spans="3:6" ht="15.75">
      <c r="C6" s="4">
        <v>0</v>
      </c>
      <c r="D6" s="4">
        <v>10</v>
      </c>
      <c r="E6" s="4">
        <v>15</v>
      </c>
      <c r="F6" s="4">
        <v>20</v>
      </c>
    </row>
    <row r="7" spans="1:10" ht="39">
      <c r="A7" s="3" t="s">
        <v>0</v>
      </c>
      <c r="B7" s="45" t="s">
        <v>43</v>
      </c>
      <c r="C7" s="45" t="s">
        <v>6</v>
      </c>
      <c r="D7" s="45" t="s">
        <v>1</v>
      </c>
      <c r="E7" s="45" t="s">
        <v>2</v>
      </c>
      <c r="F7" s="45" t="s">
        <v>3</v>
      </c>
      <c r="G7" s="45" t="s">
        <v>40</v>
      </c>
      <c r="H7" s="45" t="s">
        <v>4</v>
      </c>
      <c r="I7" s="45" t="s">
        <v>38</v>
      </c>
      <c r="J7" s="46" t="s">
        <v>39</v>
      </c>
    </row>
    <row r="8" spans="1:11" s="48" customFormat="1" ht="12.75">
      <c r="A8" s="48" t="s">
        <v>41</v>
      </c>
      <c r="B8" s="48">
        <v>80</v>
      </c>
      <c r="C8" s="48">
        <v>0</v>
      </c>
      <c r="D8" s="48">
        <v>1</v>
      </c>
      <c r="E8" s="48">
        <v>0</v>
      </c>
      <c r="F8" s="48">
        <v>0</v>
      </c>
      <c r="G8" s="48">
        <f aca="true" t="shared" si="0" ref="G8:G16">SUM(C8:F8)</f>
        <v>1</v>
      </c>
      <c r="H8" s="48">
        <f aca="true" t="shared" si="1" ref="H8:H16">C8*$C$6+D8*$D$6+E8*$E$6+F8*$F$6</f>
        <v>10</v>
      </c>
      <c r="I8" s="49">
        <f>IF(G8&gt;0,H8/G8,0)</f>
        <v>10</v>
      </c>
      <c r="J8" s="47">
        <f aca="true" t="shared" si="2" ref="J8:J16">B8*H8</f>
        <v>800</v>
      </c>
      <c r="K8" s="48">
        <f>G8*I8</f>
        <v>10</v>
      </c>
    </row>
    <row r="9" spans="1:11" s="48" customFormat="1" ht="12.75">
      <c r="A9" s="48" t="s">
        <v>42</v>
      </c>
      <c r="B9" s="48">
        <v>120</v>
      </c>
      <c r="C9" s="48">
        <v>0</v>
      </c>
      <c r="D9" s="48">
        <v>1</v>
      </c>
      <c r="E9" s="48">
        <v>0</v>
      </c>
      <c r="F9" s="48">
        <v>0</v>
      </c>
      <c r="G9" s="48">
        <f>SUM(C9:F9)</f>
        <v>1</v>
      </c>
      <c r="H9" s="48">
        <f>C9*$C$6+D9*$D$6+E9*$E$6+F9*$F$6</f>
        <v>10</v>
      </c>
      <c r="I9" s="49">
        <f aca="true" t="shared" si="3" ref="I9:I16">IF(G9&gt;0,H9/G9,0)</f>
        <v>10</v>
      </c>
      <c r="J9" s="47">
        <f t="shared" si="2"/>
        <v>1200</v>
      </c>
      <c r="K9" s="48">
        <f aca="true" t="shared" si="4" ref="K9:K16">G9*I9</f>
        <v>10</v>
      </c>
    </row>
    <row r="10" spans="1:11" s="48" customFormat="1" ht="12.75">
      <c r="A10" s="48" t="s">
        <v>13</v>
      </c>
      <c r="B10" s="48">
        <v>110</v>
      </c>
      <c r="C10" s="48">
        <v>0</v>
      </c>
      <c r="D10" s="48">
        <v>1</v>
      </c>
      <c r="E10" s="48">
        <v>0</v>
      </c>
      <c r="F10" s="48">
        <v>0</v>
      </c>
      <c r="G10" s="48">
        <f t="shared" si="0"/>
        <v>1</v>
      </c>
      <c r="H10" s="48">
        <f t="shared" si="1"/>
        <v>10</v>
      </c>
      <c r="I10" s="49">
        <f t="shared" si="3"/>
        <v>10</v>
      </c>
      <c r="J10" s="47">
        <f t="shared" si="2"/>
        <v>1100</v>
      </c>
      <c r="K10" s="48">
        <f t="shared" si="4"/>
        <v>10</v>
      </c>
    </row>
    <row r="11" spans="1:11" s="48" customFormat="1" ht="12.75">
      <c r="A11" s="48" t="s">
        <v>8</v>
      </c>
      <c r="B11" s="48">
        <v>110</v>
      </c>
      <c r="C11" s="48">
        <v>0</v>
      </c>
      <c r="D11" s="48">
        <v>1</v>
      </c>
      <c r="E11" s="48">
        <v>0</v>
      </c>
      <c r="F11" s="48">
        <v>0</v>
      </c>
      <c r="G11" s="48">
        <f t="shared" si="0"/>
        <v>1</v>
      </c>
      <c r="H11" s="48">
        <f t="shared" si="1"/>
        <v>10</v>
      </c>
      <c r="I11" s="49">
        <f t="shared" si="3"/>
        <v>10</v>
      </c>
      <c r="J11" s="47">
        <f t="shared" si="2"/>
        <v>1100</v>
      </c>
      <c r="K11" s="48">
        <f t="shared" si="4"/>
        <v>10</v>
      </c>
    </row>
    <row r="12" spans="1:11" s="48" customFormat="1" ht="12.75">
      <c r="A12" s="48" t="s">
        <v>9</v>
      </c>
      <c r="B12" s="48">
        <v>90</v>
      </c>
      <c r="C12" s="48">
        <v>0</v>
      </c>
      <c r="D12" s="48">
        <v>1</v>
      </c>
      <c r="E12" s="48">
        <v>0</v>
      </c>
      <c r="F12" s="48">
        <v>0</v>
      </c>
      <c r="G12" s="48">
        <f t="shared" si="0"/>
        <v>1</v>
      </c>
      <c r="H12" s="48">
        <f t="shared" si="1"/>
        <v>10</v>
      </c>
      <c r="I12" s="49">
        <f t="shared" si="3"/>
        <v>10</v>
      </c>
      <c r="J12" s="47">
        <f t="shared" si="2"/>
        <v>900</v>
      </c>
      <c r="K12" s="48">
        <f t="shared" si="4"/>
        <v>10</v>
      </c>
    </row>
    <row r="13" spans="1:11" s="48" customFormat="1" ht="12.75">
      <c r="A13" s="48" t="s">
        <v>10</v>
      </c>
      <c r="B13" s="48">
        <v>30</v>
      </c>
      <c r="C13" s="48">
        <v>0</v>
      </c>
      <c r="D13" s="48">
        <v>1</v>
      </c>
      <c r="E13" s="48">
        <v>0</v>
      </c>
      <c r="F13" s="48">
        <v>0</v>
      </c>
      <c r="G13" s="48">
        <f t="shared" si="0"/>
        <v>1</v>
      </c>
      <c r="H13" s="48">
        <f t="shared" si="1"/>
        <v>10</v>
      </c>
      <c r="I13" s="49">
        <f t="shared" si="3"/>
        <v>10</v>
      </c>
      <c r="J13" s="47">
        <f t="shared" si="2"/>
        <v>300</v>
      </c>
      <c r="K13" s="48">
        <f t="shared" si="4"/>
        <v>10</v>
      </c>
    </row>
    <row r="14" spans="1:11" s="48" customFormat="1" ht="12.75">
      <c r="A14" s="48" t="s">
        <v>11</v>
      </c>
      <c r="B14" s="48">
        <v>30</v>
      </c>
      <c r="C14" s="48">
        <v>1</v>
      </c>
      <c r="D14" s="48">
        <v>0</v>
      </c>
      <c r="E14" s="48">
        <v>0</v>
      </c>
      <c r="F14" s="48">
        <v>0</v>
      </c>
      <c r="G14" s="48">
        <f t="shared" si="0"/>
        <v>1</v>
      </c>
      <c r="H14" s="48">
        <f t="shared" si="1"/>
        <v>0</v>
      </c>
      <c r="I14" s="49">
        <f t="shared" si="3"/>
        <v>0</v>
      </c>
      <c r="J14" s="47">
        <f t="shared" si="2"/>
        <v>0</v>
      </c>
      <c r="K14" s="48">
        <f t="shared" si="4"/>
        <v>0</v>
      </c>
    </row>
    <row r="15" spans="1:11" s="48" customFormat="1" ht="12.75">
      <c r="A15" s="48" t="s">
        <v>12</v>
      </c>
      <c r="B15" s="48">
        <v>80</v>
      </c>
      <c r="C15" s="48">
        <v>1</v>
      </c>
      <c r="D15" s="48">
        <v>0</v>
      </c>
      <c r="E15" s="48">
        <v>0</v>
      </c>
      <c r="F15" s="48">
        <v>0</v>
      </c>
      <c r="G15" s="48">
        <f t="shared" si="0"/>
        <v>1</v>
      </c>
      <c r="H15" s="48">
        <f t="shared" si="1"/>
        <v>0</v>
      </c>
      <c r="I15" s="49">
        <f t="shared" si="3"/>
        <v>0</v>
      </c>
      <c r="J15" s="47">
        <f t="shared" si="2"/>
        <v>0</v>
      </c>
      <c r="K15" s="48">
        <f t="shared" si="4"/>
        <v>0</v>
      </c>
    </row>
    <row r="16" spans="1:11" s="48" customFormat="1" ht="12.75">
      <c r="A16" s="48" t="s">
        <v>7</v>
      </c>
      <c r="B16" s="48">
        <v>30</v>
      </c>
      <c r="C16" s="48">
        <v>0</v>
      </c>
      <c r="D16" s="48">
        <v>1</v>
      </c>
      <c r="E16" s="48">
        <v>0</v>
      </c>
      <c r="F16" s="48">
        <v>0</v>
      </c>
      <c r="G16" s="48">
        <f t="shared" si="0"/>
        <v>1</v>
      </c>
      <c r="H16" s="48">
        <f t="shared" si="1"/>
        <v>10</v>
      </c>
      <c r="I16" s="49">
        <f t="shared" si="3"/>
        <v>10</v>
      </c>
      <c r="J16" s="47">
        <f t="shared" si="2"/>
        <v>300</v>
      </c>
      <c r="K16" s="48">
        <f t="shared" si="4"/>
        <v>10</v>
      </c>
    </row>
    <row r="17" spans="1:11" ht="15.75">
      <c r="A17" s="5" t="s">
        <v>35</v>
      </c>
      <c r="B17" s="5">
        <f>SUM(B8:B16)</f>
        <v>680</v>
      </c>
      <c r="C17" s="5">
        <f>SUM(C8:C16)</f>
        <v>2</v>
      </c>
      <c r="D17" s="5">
        <f>SUM(D8:D16)</f>
        <v>7</v>
      </c>
      <c r="E17" s="5">
        <f>SUM(E8:E16)</f>
        <v>0</v>
      </c>
      <c r="F17" s="5">
        <f>SUM(F8:F16)</f>
        <v>0</v>
      </c>
      <c r="G17" s="5">
        <f>SUM(G8:G16)/9</f>
        <v>1</v>
      </c>
      <c r="H17" s="5">
        <f>SUM(H12:H16)</f>
        <v>30</v>
      </c>
      <c r="I17" s="7">
        <f>J17/G17/B17</f>
        <v>8.382352941176471</v>
      </c>
      <c r="J17" s="5">
        <f>SUM(J8:J16)</f>
        <v>5700</v>
      </c>
      <c r="K17" s="48">
        <f>G17*I17</f>
        <v>8.382352941176471</v>
      </c>
    </row>
    <row r="18" ht="15.75">
      <c r="I18" s="6"/>
    </row>
    <row r="19" spans="1:11" ht="15.75">
      <c r="A19" s="43" t="s">
        <v>36</v>
      </c>
      <c r="B19" s="43"/>
      <c r="C19" s="43">
        <v>5</v>
      </c>
      <c r="D19" s="43">
        <v>26</v>
      </c>
      <c r="E19" s="43">
        <v>0</v>
      </c>
      <c r="F19" s="43">
        <v>0</v>
      </c>
      <c r="G19" s="43">
        <v>1</v>
      </c>
      <c r="H19" s="43"/>
      <c r="I19" s="44">
        <v>9.1</v>
      </c>
      <c r="K19" s="50">
        <f>G19*I19</f>
        <v>9.1</v>
      </c>
    </row>
    <row r="22" ht="15.75">
      <c r="H22" s="1" t="s">
        <v>37</v>
      </c>
    </row>
  </sheetData>
  <mergeCells count="1">
    <mergeCell ref="C3:D3"/>
  </mergeCells>
  <printOptions/>
  <pageMargins left="0.7874015748031497" right="0.1968503937007874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2" sqref="A2"/>
    </sheetView>
  </sheetViews>
  <sheetFormatPr defaultColWidth="9.00390625" defaultRowHeight="15.75"/>
  <cols>
    <col min="1" max="1" width="18.00390625" style="1" customWidth="1"/>
    <col min="2" max="2" width="4.625" style="1" customWidth="1"/>
    <col min="3" max="3" width="6.00390625" style="1" customWidth="1"/>
    <col min="4" max="4" width="6.25390625" style="1" customWidth="1"/>
    <col min="5" max="5" width="6.00390625" style="1" customWidth="1"/>
    <col min="6" max="6" width="8.50390625" style="1" customWidth="1"/>
    <col min="7" max="7" width="5.25390625" style="1" customWidth="1"/>
    <col min="8" max="8" width="6.50390625" style="1" customWidth="1"/>
    <col min="9" max="9" width="6.25390625" style="1" customWidth="1"/>
    <col min="10" max="10" width="9.375" style="1" customWidth="1"/>
    <col min="11" max="16384" width="9.00390625" style="1" customWidth="1"/>
  </cols>
  <sheetData>
    <row r="1" spans="1:2" ht="20.25">
      <c r="A1" s="10" t="str">
        <f>NGBP!A1</f>
        <v>Slutbetyg efter avslutad gymnasieutbildning, vt 2001</v>
      </c>
      <c r="B1" s="10"/>
    </row>
    <row r="2" spans="1:2" ht="18.75">
      <c r="A2" s="2"/>
      <c r="B2" s="2"/>
    </row>
    <row r="3" spans="1:8" s="9" customFormat="1" ht="18.75">
      <c r="A3" s="8" t="s">
        <v>15</v>
      </c>
      <c r="B3" s="8"/>
      <c r="C3" s="65" t="s">
        <v>28</v>
      </c>
      <c r="D3" s="66"/>
      <c r="F3" s="8" t="s">
        <v>16</v>
      </c>
      <c r="H3" s="12" t="s">
        <v>23</v>
      </c>
    </row>
    <row r="5" spans="1:2" ht="18.75">
      <c r="A5" s="2"/>
      <c r="B5" s="2"/>
    </row>
    <row r="6" spans="3:6" ht="15.75">
      <c r="C6" s="4">
        <v>0</v>
      </c>
      <c r="D6" s="4">
        <v>10</v>
      </c>
      <c r="E6" s="4">
        <v>15</v>
      </c>
      <c r="F6" s="4">
        <v>20</v>
      </c>
    </row>
    <row r="7" spans="1:10" ht="39">
      <c r="A7" s="3" t="s">
        <v>0</v>
      </c>
      <c r="B7" s="45" t="s">
        <v>43</v>
      </c>
      <c r="C7" s="45" t="s">
        <v>6</v>
      </c>
      <c r="D7" s="45" t="s">
        <v>1</v>
      </c>
      <c r="E7" s="45" t="s">
        <v>2</v>
      </c>
      <c r="F7" s="45" t="s">
        <v>3</v>
      </c>
      <c r="G7" s="45" t="s">
        <v>40</v>
      </c>
      <c r="H7" s="45" t="s">
        <v>4</v>
      </c>
      <c r="I7" s="45" t="s">
        <v>38</v>
      </c>
      <c r="J7" s="46" t="s">
        <v>39</v>
      </c>
    </row>
    <row r="8" spans="1:11" s="48" customFormat="1" ht="12.75">
      <c r="A8" s="48" t="s">
        <v>41</v>
      </c>
      <c r="B8" s="48">
        <v>80</v>
      </c>
      <c r="C8" s="48">
        <v>0</v>
      </c>
      <c r="D8" s="48">
        <v>4</v>
      </c>
      <c r="E8" s="48">
        <v>2</v>
      </c>
      <c r="F8" s="48">
        <v>1</v>
      </c>
      <c r="G8" s="48">
        <f aca="true" t="shared" si="0" ref="G8:G16">SUM(C8:F8)</f>
        <v>7</v>
      </c>
      <c r="H8" s="48">
        <f aca="true" t="shared" si="1" ref="H8:H16">C8*$C$6+D8*$D$6+E8*$E$6+F8*$F$6</f>
        <v>90</v>
      </c>
      <c r="I8" s="49">
        <f>IF(G8&gt;0,H8/G8,0)</f>
        <v>12.857142857142858</v>
      </c>
      <c r="J8" s="47">
        <f aca="true" t="shared" si="2" ref="J8:J16">B8*H8</f>
        <v>7200</v>
      </c>
      <c r="K8" s="48">
        <f>G8*I8</f>
        <v>90</v>
      </c>
    </row>
    <row r="9" spans="1:11" s="48" customFormat="1" ht="12.75">
      <c r="A9" s="48" t="s">
        <v>42</v>
      </c>
      <c r="B9" s="48">
        <v>120</v>
      </c>
      <c r="C9" s="48">
        <v>0</v>
      </c>
      <c r="D9" s="48">
        <v>2</v>
      </c>
      <c r="E9" s="48">
        <v>4</v>
      </c>
      <c r="F9" s="48">
        <v>1</v>
      </c>
      <c r="G9" s="48">
        <f>SUM(C9:F9)</f>
        <v>7</v>
      </c>
      <c r="H9" s="48">
        <f>C9*$C$6+D9*$D$6+E9*$E$6+F9*$F$6</f>
        <v>100</v>
      </c>
      <c r="I9" s="49">
        <f aca="true" t="shared" si="3" ref="I9:I16">IF(G9&gt;0,H9/G9,0)</f>
        <v>14.285714285714286</v>
      </c>
      <c r="J9" s="47">
        <f t="shared" si="2"/>
        <v>12000</v>
      </c>
      <c r="K9" s="48">
        <f aca="true" t="shared" si="4" ref="K9:K16">G9*I9</f>
        <v>100</v>
      </c>
    </row>
    <row r="10" spans="1:11" s="48" customFormat="1" ht="12.75">
      <c r="A10" s="48" t="s">
        <v>13</v>
      </c>
      <c r="B10" s="48">
        <v>110</v>
      </c>
      <c r="C10" s="48">
        <v>0</v>
      </c>
      <c r="D10" s="48">
        <v>3</v>
      </c>
      <c r="E10" s="48">
        <v>3</v>
      </c>
      <c r="F10" s="48">
        <v>1</v>
      </c>
      <c r="G10" s="48">
        <f t="shared" si="0"/>
        <v>7</v>
      </c>
      <c r="H10" s="48">
        <f t="shared" si="1"/>
        <v>95</v>
      </c>
      <c r="I10" s="49">
        <f t="shared" si="3"/>
        <v>13.571428571428571</v>
      </c>
      <c r="J10" s="47">
        <f t="shared" si="2"/>
        <v>10450</v>
      </c>
      <c r="K10" s="48">
        <f t="shared" si="4"/>
        <v>95</v>
      </c>
    </row>
    <row r="11" spans="1:11" s="48" customFormat="1" ht="12.75">
      <c r="A11" s="48" t="s">
        <v>8</v>
      </c>
      <c r="B11" s="48">
        <v>110</v>
      </c>
      <c r="C11" s="48">
        <v>0</v>
      </c>
      <c r="D11" s="48">
        <v>3</v>
      </c>
      <c r="E11" s="48">
        <v>2</v>
      </c>
      <c r="F11" s="48">
        <v>2</v>
      </c>
      <c r="G11" s="48">
        <f t="shared" si="0"/>
        <v>7</v>
      </c>
      <c r="H11" s="48">
        <f t="shared" si="1"/>
        <v>100</v>
      </c>
      <c r="I11" s="49">
        <f t="shared" si="3"/>
        <v>14.285714285714286</v>
      </c>
      <c r="J11" s="47">
        <f t="shared" si="2"/>
        <v>11000</v>
      </c>
      <c r="K11" s="48">
        <f t="shared" si="4"/>
        <v>100</v>
      </c>
    </row>
    <row r="12" spans="1:11" s="48" customFormat="1" ht="12.75">
      <c r="A12" s="48" t="s">
        <v>9</v>
      </c>
      <c r="B12" s="48">
        <v>90</v>
      </c>
      <c r="C12" s="48">
        <v>2</v>
      </c>
      <c r="D12" s="48">
        <v>2</v>
      </c>
      <c r="E12" s="48">
        <v>2</v>
      </c>
      <c r="F12" s="48">
        <v>1</v>
      </c>
      <c r="G12" s="48">
        <f t="shared" si="0"/>
        <v>7</v>
      </c>
      <c r="H12" s="48">
        <f t="shared" si="1"/>
        <v>70</v>
      </c>
      <c r="I12" s="49">
        <f t="shared" si="3"/>
        <v>10</v>
      </c>
      <c r="J12" s="47">
        <f t="shared" si="2"/>
        <v>6300</v>
      </c>
      <c r="K12" s="48">
        <f t="shared" si="4"/>
        <v>70</v>
      </c>
    </row>
    <row r="13" spans="1:11" s="48" customFormat="1" ht="12.75">
      <c r="A13" s="48" t="s">
        <v>10</v>
      </c>
      <c r="B13" s="48">
        <v>30</v>
      </c>
      <c r="C13" s="48">
        <v>0</v>
      </c>
      <c r="D13" s="48">
        <v>2</v>
      </c>
      <c r="E13" s="48">
        <v>3</v>
      </c>
      <c r="F13" s="48">
        <v>2</v>
      </c>
      <c r="G13" s="48">
        <f t="shared" si="0"/>
        <v>7</v>
      </c>
      <c r="H13" s="48">
        <f t="shared" si="1"/>
        <v>105</v>
      </c>
      <c r="I13" s="49">
        <f t="shared" si="3"/>
        <v>15</v>
      </c>
      <c r="J13" s="47">
        <f t="shared" si="2"/>
        <v>3150</v>
      </c>
      <c r="K13" s="48">
        <f t="shared" si="4"/>
        <v>105</v>
      </c>
    </row>
    <row r="14" spans="1:11" s="48" customFormat="1" ht="12.75">
      <c r="A14" s="48" t="s">
        <v>11</v>
      </c>
      <c r="B14" s="48">
        <v>30</v>
      </c>
      <c r="C14" s="48">
        <v>0</v>
      </c>
      <c r="D14" s="48">
        <v>4</v>
      </c>
      <c r="E14" s="48">
        <v>2</v>
      </c>
      <c r="F14" s="48">
        <v>1</v>
      </c>
      <c r="G14" s="48">
        <f t="shared" si="0"/>
        <v>7</v>
      </c>
      <c r="H14" s="48">
        <f t="shared" si="1"/>
        <v>90</v>
      </c>
      <c r="I14" s="49">
        <f t="shared" si="3"/>
        <v>12.857142857142858</v>
      </c>
      <c r="J14" s="47">
        <f t="shared" si="2"/>
        <v>2700</v>
      </c>
      <c r="K14" s="48">
        <f t="shared" si="4"/>
        <v>90</v>
      </c>
    </row>
    <row r="15" spans="1:11" s="48" customFormat="1" ht="12.75">
      <c r="A15" s="48" t="s">
        <v>12</v>
      </c>
      <c r="B15" s="48">
        <v>80</v>
      </c>
      <c r="C15" s="48">
        <v>3</v>
      </c>
      <c r="D15" s="48">
        <v>3</v>
      </c>
      <c r="E15" s="48">
        <v>1</v>
      </c>
      <c r="F15" s="48">
        <v>0</v>
      </c>
      <c r="G15" s="48">
        <f t="shared" si="0"/>
        <v>7</v>
      </c>
      <c r="H15" s="48">
        <f t="shared" si="1"/>
        <v>45</v>
      </c>
      <c r="I15" s="49">
        <f t="shared" si="3"/>
        <v>6.428571428571429</v>
      </c>
      <c r="J15" s="47">
        <f t="shared" si="2"/>
        <v>3600</v>
      </c>
      <c r="K15" s="48">
        <f t="shared" si="4"/>
        <v>45</v>
      </c>
    </row>
    <row r="16" spans="1:11" s="48" customFormat="1" ht="12.75">
      <c r="A16" s="48" t="s">
        <v>7</v>
      </c>
      <c r="B16" s="48">
        <v>30</v>
      </c>
      <c r="C16" s="48">
        <v>0</v>
      </c>
      <c r="D16" s="48">
        <v>3</v>
      </c>
      <c r="E16" s="48">
        <v>1</v>
      </c>
      <c r="F16" s="48">
        <v>3</v>
      </c>
      <c r="G16" s="48">
        <f t="shared" si="0"/>
        <v>7</v>
      </c>
      <c r="H16" s="48">
        <f t="shared" si="1"/>
        <v>105</v>
      </c>
      <c r="I16" s="49">
        <f t="shared" si="3"/>
        <v>15</v>
      </c>
      <c r="J16" s="47">
        <f t="shared" si="2"/>
        <v>3150</v>
      </c>
      <c r="K16" s="48">
        <f t="shared" si="4"/>
        <v>105</v>
      </c>
    </row>
    <row r="17" spans="1:11" ht="15.75">
      <c r="A17" s="5" t="s">
        <v>35</v>
      </c>
      <c r="B17" s="5">
        <f>SUM(B8:B16)</f>
        <v>680</v>
      </c>
      <c r="C17" s="5">
        <f>SUM(C8:C16)</f>
        <v>5</v>
      </c>
      <c r="D17" s="5">
        <f>SUM(D8:D16)</f>
        <v>26</v>
      </c>
      <c r="E17" s="5">
        <f>SUM(E8:E16)</f>
        <v>20</v>
      </c>
      <c r="F17" s="5">
        <f>SUM(F8:F16)</f>
        <v>12</v>
      </c>
      <c r="G17" s="5">
        <f>SUM(G8:G16)/9</f>
        <v>7</v>
      </c>
      <c r="H17" s="5">
        <f>SUM(H12:H16)</f>
        <v>415</v>
      </c>
      <c r="I17" s="7">
        <f>J17/G17/B17</f>
        <v>12.510504201680671</v>
      </c>
      <c r="J17" s="5">
        <f>SUM(J8:J16)</f>
        <v>59550</v>
      </c>
      <c r="K17" s="48">
        <f>G17*I17</f>
        <v>87.5735294117647</v>
      </c>
    </row>
    <row r="18" ht="15.75">
      <c r="I18" s="6"/>
    </row>
    <row r="19" spans="1:11" ht="15.75">
      <c r="A19" s="43" t="s">
        <v>36</v>
      </c>
      <c r="B19" s="43"/>
      <c r="C19" s="43">
        <v>13</v>
      </c>
      <c r="D19" s="43">
        <v>83</v>
      </c>
      <c r="E19" s="43">
        <v>65</v>
      </c>
      <c r="F19" s="43">
        <v>50</v>
      </c>
      <c r="G19" s="43">
        <v>7</v>
      </c>
      <c r="H19" s="43"/>
      <c r="I19" s="44">
        <v>14.1</v>
      </c>
      <c r="K19" s="1">
        <f>G19*I19</f>
        <v>98.7</v>
      </c>
    </row>
  </sheetData>
  <mergeCells count="1">
    <mergeCell ref="C3:D3"/>
  </mergeCells>
  <printOptions/>
  <pageMargins left="0.7874015748031497" right="0.1968503937007874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2" sqref="A2"/>
    </sheetView>
  </sheetViews>
  <sheetFormatPr defaultColWidth="9.00390625" defaultRowHeight="15.75"/>
  <cols>
    <col min="1" max="1" width="18.00390625" style="1" customWidth="1"/>
    <col min="2" max="2" width="4.625" style="1" customWidth="1"/>
    <col min="3" max="3" width="6.00390625" style="1" customWidth="1"/>
    <col min="4" max="4" width="6.25390625" style="1" customWidth="1"/>
    <col min="5" max="5" width="6.00390625" style="1" customWidth="1"/>
    <col min="6" max="6" width="8.50390625" style="1" customWidth="1"/>
    <col min="7" max="7" width="5.25390625" style="1" customWidth="1"/>
    <col min="8" max="8" width="6.50390625" style="1" customWidth="1"/>
    <col min="9" max="9" width="6.25390625" style="1" customWidth="1"/>
    <col min="10" max="10" width="9.375" style="1" customWidth="1"/>
    <col min="11" max="16384" width="9.00390625" style="1" customWidth="1"/>
  </cols>
  <sheetData>
    <row r="1" spans="1:2" ht="20.25">
      <c r="A1" s="10" t="str">
        <f>NGBP!A1</f>
        <v>Slutbetyg efter avslutad gymnasieutbildning, vt 2001</v>
      </c>
      <c r="B1" s="10"/>
    </row>
    <row r="2" spans="1:2" ht="18.75">
      <c r="A2" s="2"/>
      <c r="B2" s="2"/>
    </row>
    <row r="3" spans="1:8" s="9" customFormat="1" ht="18.75">
      <c r="A3" s="8" t="s">
        <v>15</v>
      </c>
      <c r="B3" s="8"/>
      <c r="C3" s="65" t="s">
        <v>28</v>
      </c>
      <c r="D3" s="66"/>
      <c r="F3" s="8" t="s">
        <v>16</v>
      </c>
      <c r="H3" s="12" t="s">
        <v>24</v>
      </c>
    </row>
    <row r="5" spans="1:2" ht="18.75">
      <c r="A5" s="2"/>
      <c r="B5" s="2"/>
    </row>
    <row r="6" spans="3:6" ht="15.75">
      <c r="C6" s="4">
        <v>0</v>
      </c>
      <c r="D6" s="4">
        <v>10</v>
      </c>
      <c r="E6" s="4">
        <v>15</v>
      </c>
      <c r="F6" s="4">
        <v>20</v>
      </c>
    </row>
    <row r="7" spans="1:10" ht="39">
      <c r="A7" s="3" t="s">
        <v>0</v>
      </c>
      <c r="B7" s="45" t="s">
        <v>43</v>
      </c>
      <c r="C7" s="45" t="s">
        <v>6</v>
      </c>
      <c r="D7" s="45" t="s">
        <v>1</v>
      </c>
      <c r="E7" s="45" t="s">
        <v>2</v>
      </c>
      <c r="F7" s="45" t="s">
        <v>3</v>
      </c>
      <c r="G7" s="45" t="s">
        <v>40</v>
      </c>
      <c r="H7" s="45" t="s">
        <v>4</v>
      </c>
      <c r="I7" s="45" t="s">
        <v>38</v>
      </c>
      <c r="J7" s="46" t="s">
        <v>39</v>
      </c>
    </row>
    <row r="8" spans="1:11" s="48" customFormat="1" ht="12.75">
      <c r="A8" s="48" t="s">
        <v>41</v>
      </c>
      <c r="B8" s="48">
        <v>80</v>
      </c>
      <c r="C8" s="48">
        <v>0</v>
      </c>
      <c r="D8" s="48">
        <v>5</v>
      </c>
      <c r="E8" s="48">
        <v>0</v>
      </c>
      <c r="F8" s="48">
        <v>0</v>
      </c>
      <c r="G8" s="48">
        <f aca="true" t="shared" si="0" ref="G8:G16">SUM(C8:F8)</f>
        <v>5</v>
      </c>
      <c r="H8" s="48">
        <f aca="true" t="shared" si="1" ref="H8:H16">C8*$C$6+D8*$D$6+E8*$E$6+F8*$F$6</f>
        <v>50</v>
      </c>
      <c r="I8" s="49">
        <f>IF(G8&gt;0,H8/G8,0)</f>
        <v>10</v>
      </c>
      <c r="J8" s="47">
        <f aca="true" t="shared" si="2" ref="J8:J16">B8*H8</f>
        <v>4000</v>
      </c>
      <c r="K8" s="48">
        <f>G8*I8</f>
        <v>50</v>
      </c>
    </row>
    <row r="9" spans="1:11" s="48" customFormat="1" ht="12.75">
      <c r="A9" s="48" t="s">
        <v>42</v>
      </c>
      <c r="B9" s="48">
        <v>120</v>
      </c>
      <c r="C9" s="48">
        <v>0</v>
      </c>
      <c r="D9" s="48">
        <v>4</v>
      </c>
      <c r="E9" s="48">
        <v>0</v>
      </c>
      <c r="F9" s="48">
        <v>0</v>
      </c>
      <c r="G9" s="48">
        <f>SUM(C9:F9)</f>
        <v>4</v>
      </c>
      <c r="H9" s="48">
        <f>C9*$C$6+D9*$D$6+E9*$E$6+F9*$F$6</f>
        <v>40</v>
      </c>
      <c r="I9" s="49">
        <f aca="true" t="shared" si="3" ref="I9:I16">IF(G9&gt;0,H9/G9,0)</f>
        <v>10</v>
      </c>
      <c r="J9" s="47">
        <f t="shared" si="2"/>
        <v>4800</v>
      </c>
      <c r="K9" s="48">
        <f aca="true" t="shared" si="4" ref="K9:K16">G9*I9</f>
        <v>40</v>
      </c>
    </row>
    <row r="10" spans="1:11" s="48" customFormat="1" ht="12.75">
      <c r="A10" s="48" t="s">
        <v>13</v>
      </c>
      <c r="B10" s="48">
        <v>110</v>
      </c>
      <c r="C10" s="48">
        <v>0</v>
      </c>
      <c r="D10" s="48">
        <v>6</v>
      </c>
      <c r="E10" s="48">
        <v>0</v>
      </c>
      <c r="F10" s="48">
        <v>0</v>
      </c>
      <c r="G10" s="48">
        <f t="shared" si="0"/>
        <v>6</v>
      </c>
      <c r="H10" s="48">
        <f t="shared" si="1"/>
        <v>60</v>
      </c>
      <c r="I10" s="49">
        <f t="shared" si="3"/>
        <v>10</v>
      </c>
      <c r="J10" s="47">
        <f t="shared" si="2"/>
        <v>6600</v>
      </c>
      <c r="K10" s="48">
        <f t="shared" si="4"/>
        <v>60</v>
      </c>
    </row>
    <row r="11" spans="1:11" s="48" customFormat="1" ht="12.75">
      <c r="A11" s="48" t="s">
        <v>8</v>
      </c>
      <c r="B11" s="48">
        <v>110</v>
      </c>
      <c r="C11" s="48">
        <v>0</v>
      </c>
      <c r="D11" s="48">
        <v>6</v>
      </c>
      <c r="E11" s="48">
        <v>0</v>
      </c>
      <c r="F11" s="48">
        <v>0</v>
      </c>
      <c r="G11" s="48">
        <f t="shared" si="0"/>
        <v>6</v>
      </c>
      <c r="H11" s="48">
        <f t="shared" si="1"/>
        <v>60</v>
      </c>
      <c r="I11" s="49">
        <f t="shared" si="3"/>
        <v>10</v>
      </c>
      <c r="J11" s="47">
        <f t="shared" si="2"/>
        <v>6600</v>
      </c>
      <c r="K11" s="48">
        <f t="shared" si="4"/>
        <v>60</v>
      </c>
    </row>
    <row r="12" spans="1:11" s="48" customFormat="1" ht="12.75">
      <c r="A12" s="48" t="s">
        <v>9</v>
      </c>
      <c r="B12" s="48">
        <v>90</v>
      </c>
      <c r="C12" s="48">
        <v>0</v>
      </c>
      <c r="D12" s="48">
        <v>6</v>
      </c>
      <c r="E12" s="48">
        <v>0</v>
      </c>
      <c r="F12" s="48">
        <v>0</v>
      </c>
      <c r="G12" s="48">
        <f t="shared" si="0"/>
        <v>6</v>
      </c>
      <c r="H12" s="48">
        <f t="shared" si="1"/>
        <v>60</v>
      </c>
      <c r="I12" s="49">
        <f t="shared" si="3"/>
        <v>10</v>
      </c>
      <c r="J12" s="47">
        <f t="shared" si="2"/>
        <v>5400</v>
      </c>
      <c r="K12" s="48">
        <f t="shared" si="4"/>
        <v>60</v>
      </c>
    </row>
    <row r="13" spans="1:11" s="48" customFormat="1" ht="12.75">
      <c r="A13" s="48" t="s">
        <v>10</v>
      </c>
      <c r="B13" s="48">
        <v>30</v>
      </c>
      <c r="C13" s="48">
        <v>0</v>
      </c>
      <c r="D13" s="48">
        <v>5</v>
      </c>
      <c r="E13" s="48">
        <v>1</v>
      </c>
      <c r="F13" s="48">
        <v>0</v>
      </c>
      <c r="G13" s="48">
        <f t="shared" si="0"/>
        <v>6</v>
      </c>
      <c r="H13" s="48">
        <f t="shared" si="1"/>
        <v>65</v>
      </c>
      <c r="I13" s="49">
        <f t="shared" si="3"/>
        <v>10.833333333333334</v>
      </c>
      <c r="J13" s="47">
        <f t="shared" si="2"/>
        <v>1950</v>
      </c>
      <c r="K13" s="48">
        <f t="shared" si="4"/>
        <v>65</v>
      </c>
    </row>
    <row r="14" spans="1:11" s="48" customFormat="1" ht="12.75">
      <c r="A14" s="48" t="s">
        <v>11</v>
      </c>
      <c r="B14" s="48">
        <v>30</v>
      </c>
      <c r="C14" s="48">
        <v>2</v>
      </c>
      <c r="D14" s="48">
        <v>4</v>
      </c>
      <c r="E14" s="48">
        <v>0</v>
      </c>
      <c r="F14" s="48">
        <v>0</v>
      </c>
      <c r="G14" s="48">
        <f t="shared" si="0"/>
        <v>6</v>
      </c>
      <c r="H14" s="48">
        <f t="shared" si="1"/>
        <v>40</v>
      </c>
      <c r="I14" s="49">
        <f t="shared" si="3"/>
        <v>6.666666666666667</v>
      </c>
      <c r="J14" s="47">
        <f t="shared" si="2"/>
        <v>1200</v>
      </c>
      <c r="K14" s="48">
        <f t="shared" si="4"/>
        <v>40</v>
      </c>
    </row>
    <row r="15" spans="1:11" s="48" customFormat="1" ht="12.75">
      <c r="A15" s="48" t="s">
        <v>12</v>
      </c>
      <c r="B15" s="48">
        <v>80</v>
      </c>
      <c r="C15" s="48">
        <v>4</v>
      </c>
      <c r="D15" s="48">
        <v>2</v>
      </c>
      <c r="E15" s="48">
        <v>0</v>
      </c>
      <c r="F15" s="48">
        <v>0</v>
      </c>
      <c r="G15" s="48">
        <f t="shared" si="0"/>
        <v>6</v>
      </c>
      <c r="H15" s="48">
        <f t="shared" si="1"/>
        <v>20</v>
      </c>
      <c r="I15" s="49">
        <f t="shared" si="3"/>
        <v>3.3333333333333335</v>
      </c>
      <c r="J15" s="47">
        <f t="shared" si="2"/>
        <v>1600</v>
      </c>
      <c r="K15" s="48">
        <f t="shared" si="4"/>
        <v>20</v>
      </c>
    </row>
    <row r="16" spans="1:11" s="48" customFormat="1" ht="12.75">
      <c r="A16" s="48" t="s">
        <v>7</v>
      </c>
      <c r="B16" s="48">
        <v>30</v>
      </c>
      <c r="C16" s="48">
        <v>0</v>
      </c>
      <c r="D16" s="48">
        <v>5</v>
      </c>
      <c r="E16" s="48">
        <v>1</v>
      </c>
      <c r="F16" s="48">
        <v>0</v>
      </c>
      <c r="G16" s="48">
        <f t="shared" si="0"/>
        <v>6</v>
      </c>
      <c r="H16" s="48">
        <f t="shared" si="1"/>
        <v>65</v>
      </c>
      <c r="I16" s="49">
        <f t="shared" si="3"/>
        <v>10.833333333333334</v>
      </c>
      <c r="J16" s="47">
        <f t="shared" si="2"/>
        <v>1950</v>
      </c>
      <c r="K16" s="48">
        <f t="shared" si="4"/>
        <v>65</v>
      </c>
    </row>
    <row r="17" spans="1:11" ht="15.75">
      <c r="A17" s="5" t="s">
        <v>35</v>
      </c>
      <c r="B17" s="5">
        <f>SUM(B8:B16)</f>
        <v>680</v>
      </c>
      <c r="C17" s="5">
        <f>SUM(C8:C16)</f>
        <v>6</v>
      </c>
      <c r="D17" s="5">
        <f>SUM(D8:D16)</f>
        <v>43</v>
      </c>
      <c r="E17" s="5">
        <f>SUM(E8:E16)</f>
        <v>2</v>
      </c>
      <c r="F17" s="5">
        <f>SUM(F8:F16)</f>
        <v>0</v>
      </c>
      <c r="G17" s="5">
        <f>SUM(G8:G16)/9</f>
        <v>5.666666666666667</v>
      </c>
      <c r="H17" s="5">
        <f>SUM(H12:H16)</f>
        <v>250</v>
      </c>
      <c r="I17" s="7">
        <f>J17/G17/B17</f>
        <v>8.849480968858131</v>
      </c>
      <c r="J17" s="5">
        <f>SUM(J8:J16)</f>
        <v>34100</v>
      </c>
      <c r="K17" s="48">
        <f>G17*I17</f>
        <v>50.14705882352941</v>
      </c>
    </row>
    <row r="18" ht="15.75">
      <c r="I18" s="6"/>
    </row>
    <row r="19" spans="1:11" ht="15.75">
      <c r="A19" s="43" t="s">
        <v>36</v>
      </c>
      <c r="B19" s="43"/>
      <c r="C19" s="43">
        <v>8</v>
      </c>
      <c r="D19" s="43">
        <v>146</v>
      </c>
      <c r="E19" s="43">
        <v>21</v>
      </c>
      <c r="F19" s="43">
        <v>0</v>
      </c>
      <c r="G19" s="43">
        <v>6</v>
      </c>
      <c r="H19" s="43"/>
      <c r="I19" s="44">
        <v>10.4</v>
      </c>
      <c r="K19" s="1">
        <f>G19*I19</f>
        <v>62.400000000000006</v>
      </c>
    </row>
  </sheetData>
  <mergeCells count="1">
    <mergeCell ref="C3:D3"/>
  </mergeCells>
  <printOptions/>
  <pageMargins left="0.7874015748031497" right="0.1968503937007874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2" sqref="A2"/>
    </sheetView>
  </sheetViews>
  <sheetFormatPr defaultColWidth="9.00390625" defaultRowHeight="15.75"/>
  <cols>
    <col min="1" max="1" width="18.00390625" style="1" customWidth="1"/>
    <col min="2" max="2" width="4.625" style="1" customWidth="1"/>
    <col min="3" max="3" width="6.00390625" style="1" customWidth="1"/>
    <col min="4" max="4" width="6.25390625" style="1" customWidth="1"/>
    <col min="5" max="5" width="6.00390625" style="1" customWidth="1"/>
    <col min="6" max="6" width="8.50390625" style="1" customWidth="1"/>
    <col min="7" max="7" width="5.25390625" style="1" customWidth="1"/>
    <col min="8" max="8" width="6.50390625" style="1" customWidth="1"/>
    <col min="9" max="9" width="6.25390625" style="1" customWidth="1"/>
    <col min="10" max="10" width="9.375" style="1" customWidth="1"/>
    <col min="11" max="16384" width="9.00390625" style="1" customWidth="1"/>
  </cols>
  <sheetData>
    <row r="1" spans="1:2" ht="20.25">
      <c r="A1" s="10" t="str">
        <f>NGBP!A1</f>
        <v>Slutbetyg efter avslutad gymnasieutbildning, vt 2001</v>
      </c>
      <c r="B1" s="10"/>
    </row>
    <row r="2" spans="1:2" ht="18.75">
      <c r="A2" s="2"/>
      <c r="B2" s="2"/>
    </row>
    <row r="3" spans="1:8" s="9" customFormat="1" ht="18.75">
      <c r="A3" s="8" t="s">
        <v>15</v>
      </c>
      <c r="B3" s="8"/>
      <c r="C3" s="65" t="s">
        <v>28</v>
      </c>
      <c r="D3" s="66"/>
      <c r="F3" s="8" t="s">
        <v>16</v>
      </c>
      <c r="H3" s="12" t="s">
        <v>26</v>
      </c>
    </row>
    <row r="5" spans="1:2" ht="18.75">
      <c r="A5" s="2"/>
      <c r="B5" s="2"/>
    </row>
    <row r="6" spans="3:6" ht="15.75">
      <c r="C6" s="4">
        <v>0</v>
      </c>
      <c r="D6" s="4">
        <v>10</v>
      </c>
      <c r="E6" s="4">
        <v>15</v>
      </c>
      <c r="F6" s="4">
        <v>20</v>
      </c>
    </row>
    <row r="7" spans="1:10" ht="39">
      <c r="A7" s="3" t="s">
        <v>0</v>
      </c>
      <c r="B7" s="45" t="s">
        <v>43</v>
      </c>
      <c r="C7" s="45" t="s">
        <v>6</v>
      </c>
      <c r="D7" s="45" t="s">
        <v>1</v>
      </c>
      <c r="E7" s="45" t="s">
        <v>2</v>
      </c>
      <c r="F7" s="45" t="s">
        <v>3</v>
      </c>
      <c r="G7" s="45" t="s">
        <v>40</v>
      </c>
      <c r="H7" s="45" t="s">
        <v>4</v>
      </c>
      <c r="I7" s="45" t="s">
        <v>38</v>
      </c>
      <c r="J7" s="46" t="s">
        <v>39</v>
      </c>
    </row>
    <row r="8" spans="1:11" s="48" customFormat="1" ht="12.75">
      <c r="A8" s="48" t="s">
        <v>41</v>
      </c>
      <c r="B8" s="48">
        <v>80</v>
      </c>
      <c r="C8" s="48">
        <v>0</v>
      </c>
      <c r="D8" s="48">
        <v>3</v>
      </c>
      <c r="E8" s="48">
        <v>10</v>
      </c>
      <c r="F8" s="48">
        <v>4</v>
      </c>
      <c r="G8" s="48">
        <f aca="true" t="shared" si="0" ref="G8:G16">SUM(C8:F8)</f>
        <v>17</v>
      </c>
      <c r="H8" s="48">
        <f aca="true" t="shared" si="1" ref="H8:H16">C8*$C$6+D8*$D$6+E8*$E$6+F8*$F$6</f>
        <v>260</v>
      </c>
      <c r="I8" s="49">
        <f>IF(G8&gt;0,H8/G8,0)</f>
        <v>15.294117647058824</v>
      </c>
      <c r="J8" s="47">
        <f aca="true" t="shared" si="2" ref="J8:J16">B8*H8</f>
        <v>20800</v>
      </c>
      <c r="K8" s="48">
        <f>G8*I8</f>
        <v>260</v>
      </c>
    </row>
    <row r="9" spans="1:11" s="48" customFormat="1" ht="12.75">
      <c r="A9" s="48" t="s">
        <v>42</v>
      </c>
      <c r="B9" s="48">
        <v>120</v>
      </c>
      <c r="C9" s="48">
        <v>0</v>
      </c>
      <c r="D9" s="48">
        <v>7</v>
      </c>
      <c r="E9" s="48">
        <v>6</v>
      </c>
      <c r="F9" s="48">
        <v>4</v>
      </c>
      <c r="G9" s="48">
        <f>SUM(C9:F9)</f>
        <v>17</v>
      </c>
      <c r="H9" s="48">
        <f>C9*$C$6+D9*$D$6+E9*$E$6+F9*$F$6</f>
        <v>240</v>
      </c>
      <c r="I9" s="49">
        <f aca="true" t="shared" si="3" ref="I9:I16">IF(G9&gt;0,H9/G9,0)</f>
        <v>14.117647058823529</v>
      </c>
      <c r="J9" s="47">
        <f t="shared" si="2"/>
        <v>28800</v>
      </c>
      <c r="K9" s="48">
        <f aca="true" t="shared" si="4" ref="K9:K16">G9*I9</f>
        <v>240</v>
      </c>
    </row>
    <row r="10" spans="1:11" s="48" customFormat="1" ht="12.75">
      <c r="A10" s="48" t="s">
        <v>13</v>
      </c>
      <c r="B10" s="48">
        <v>110</v>
      </c>
      <c r="C10" s="48">
        <v>1</v>
      </c>
      <c r="D10" s="48">
        <v>5</v>
      </c>
      <c r="E10" s="48">
        <v>8</v>
      </c>
      <c r="F10" s="48">
        <v>3</v>
      </c>
      <c r="G10" s="48">
        <f t="shared" si="0"/>
        <v>17</v>
      </c>
      <c r="H10" s="48">
        <f t="shared" si="1"/>
        <v>230</v>
      </c>
      <c r="I10" s="49">
        <f t="shared" si="3"/>
        <v>13.529411764705882</v>
      </c>
      <c r="J10" s="47">
        <f t="shared" si="2"/>
        <v>25300</v>
      </c>
      <c r="K10" s="48">
        <f t="shared" si="4"/>
        <v>230</v>
      </c>
    </row>
    <row r="11" spans="1:11" s="48" customFormat="1" ht="12.75">
      <c r="A11" s="48" t="s">
        <v>8</v>
      </c>
      <c r="B11" s="48">
        <v>110</v>
      </c>
      <c r="C11" s="48">
        <v>0</v>
      </c>
      <c r="D11" s="48">
        <v>11</v>
      </c>
      <c r="E11" s="48">
        <v>6</v>
      </c>
      <c r="F11" s="48">
        <v>0</v>
      </c>
      <c r="G11" s="48">
        <f t="shared" si="0"/>
        <v>17</v>
      </c>
      <c r="H11" s="48">
        <f t="shared" si="1"/>
        <v>200</v>
      </c>
      <c r="I11" s="49">
        <f t="shared" si="3"/>
        <v>11.764705882352942</v>
      </c>
      <c r="J11" s="47">
        <f t="shared" si="2"/>
        <v>22000</v>
      </c>
      <c r="K11" s="48">
        <f t="shared" si="4"/>
        <v>200</v>
      </c>
    </row>
    <row r="12" spans="1:11" s="48" customFormat="1" ht="12.75">
      <c r="A12" s="48" t="s">
        <v>9</v>
      </c>
      <c r="B12" s="48">
        <v>90</v>
      </c>
      <c r="C12" s="48">
        <v>1</v>
      </c>
      <c r="D12" s="48">
        <v>12</v>
      </c>
      <c r="E12" s="48">
        <v>2</v>
      </c>
      <c r="F12" s="48">
        <v>2</v>
      </c>
      <c r="G12" s="48">
        <f t="shared" si="0"/>
        <v>17</v>
      </c>
      <c r="H12" s="48">
        <f t="shared" si="1"/>
        <v>190</v>
      </c>
      <c r="I12" s="49">
        <f t="shared" si="3"/>
        <v>11.176470588235293</v>
      </c>
      <c r="J12" s="47">
        <f t="shared" si="2"/>
        <v>17100</v>
      </c>
      <c r="K12" s="48">
        <f t="shared" si="4"/>
        <v>190</v>
      </c>
    </row>
    <row r="13" spans="1:11" s="48" customFormat="1" ht="12.75">
      <c r="A13" s="48" t="s">
        <v>10</v>
      </c>
      <c r="B13" s="48">
        <v>30</v>
      </c>
      <c r="C13" s="48">
        <v>1</v>
      </c>
      <c r="D13" s="48">
        <v>1</v>
      </c>
      <c r="E13" s="48">
        <v>8</v>
      </c>
      <c r="F13" s="48">
        <v>7</v>
      </c>
      <c r="G13" s="48">
        <f t="shared" si="0"/>
        <v>17</v>
      </c>
      <c r="H13" s="48">
        <f t="shared" si="1"/>
        <v>270</v>
      </c>
      <c r="I13" s="49">
        <f t="shared" si="3"/>
        <v>15.882352941176471</v>
      </c>
      <c r="J13" s="47">
        <f t="shared" si="2"/>
        <v>8100</v>
      </c>
      <c r="K13" s="48">
        <f t="shared" si="4"/>
        <v>270</v>
      </c>
    </row>
    <row r="14" spans="1:11" s="48" customFormat="1" ht="12.75">
      <c r="A14" s="48" t="s">
        <v>11</v>
      </c>
      <c r="B14" s="48">
        <v>30</v>
      </c>
      <c r="C14" s="48">
        <v>0</v>
      </c>
      <c r="D14" s="48">
        <v>8</v>
      </c>
      <c r="E14" s="48">
        <v>4</v>
      </c>
      <c r="F14" s="48">
        <v>5</v>
      </c>
      <c r="G14" s="48">
        <f t="shared" si="0"/>
        <v>17</v>
      </c>
      <c r="H14" s="48">
        <f t="shared" si="1"/>
        <v>240</v>
      </c>
      <c r="I14" s="49">
        <f t="shared" si="3"/>
        <v>14.117647058823529</v>
      </c>
      <c r="J14" s="47">
        <f t="shared" si="2"/>
        <v>7200</v>
      </c>
      <c r="K14" s="48">
        <f t="shared" si="4"/>
        <v>240</v>
      </c>
    </row>
    <row r="15" spans="1:11" s="48" customFormat="1" ht="12.75">
      <c r="A15" s="48" t="s">
        <v>12</v>
      </c>
      <c r="B15" s="48">
        <v>80</v>
      </c>
      <c r="C15" s="48">
        <v>1</v>
      </c>
      <c r="D15" s="48">
        <v>10</v>
      </c>
      <c r="E15" s="48">
        <v>6</v>
      </c>
      <c r="F15" s="48">
        <v>0</v>
      </c>
      <c r="G15" s="48">
        <f t="shared" si="0"/>
        <v>17</v>
      </c>
      <c r="H15" s="48">
        <f t="shared" si="1"/>
        <v>190</v>
      </c>
      <c r="I15" s="49">
        <f t="shared" si="3"/>
        <v>11.176470588235293</v>
      </c>
      <c r="J15" s="47">
        <f t="shared" si="2"/>
        <v>15200</v>
      </c>
      <c r="K15" s="48">
        <f t="shared" si="4"/>
        <v>190</v>
      </c>
    </row>
    <row r="16" spans="1:11" s="48" customFormat="1" ht="12.75">
      <c r="A16" s="48" t="s">
        <v>7</v>
      </c>
      <c r="B16" s="48">
        <v>30</v>
      </c>
      <c r="C16" s="48">
        <v>1</v>
      </c>
      <c r="D16" s="48">
        <v>7</v>
      </c>
      <c r="E16" s="48">
        <v>5</v>
      </c>
      <c r="F16" s="48">
        <v>4</v>
      </c>
      <c r="G16" s="48">
        <f t="shared" si="0"/>
        <v>17</v>
      </c>
      <c r="H16" s="48">
        <f t="shared" si="1"/>
        <v>225</v>
      </c>
      <c r="I16" s="49">
        <f t="shared" si="3"/>
        <v>13.235294117647058</v>
      </c>
      <c r="J16" s="47">
        <f t="shared" si="2"/>
        <v>6750</v>
      </c>
      <c r="K16" s="48">
        <f t="shared" si="4"/>
        <v>225</v>
      </c>
    </row>
    <row r="17" spans="1:11" ht="15.75">
      <c r="A17" s="5" t="s">
        <v>35</v>
      </c>
      <c r="B17" s="5">
        <f>SUM(B8:B16)</f>
        <v>680</v>
      </c>
      <c r="C17" s="5">
        <f aca="true" t="shared" si="5" ref="C17:H17">SUM(C8:C16)</f>
        <v>5</v>
      </c>
      <c r="D17" s="5">
        <f t="shared" si="5"/>
        <v>64</v>
      </c>
      <c r="E17" s="5">
        <f t="shared" si="5"/>
        <v>55</v>
      </c>
      <c r="F17" s="5">
        <f t="shared" si="5"/>
        <v>29</v>
      </c>
      <c r="G17" s="5">
        <v>17</v>
      </c>
      <c r="H17" s="5">
        <f t="shared" si="5"/>
        <v>2045</v>
      </c>
      <c r="I17" s="7">
        <f>J17/G17/B17</f>
        <v>13.083910034602077</v>
      </c>
      <c r="J17" s="5">
        <f>SUM(J8:J16)</f>
        <v>151250</v>
      </c>
      <c r="K17" s="48">
        <f>G17*I17</f>
        <v>222.4264705882353</v>
      </c>
    </row>
    <row r="18" ht="15.75">
      <c r="I18" s="6"/>
    </row>
    <row r="19" spans="1:11" ht="15.75">
      <c r="A19" s="43" t="s">
        <v>36</v>
      </c>
      <c r="B19" s="43"/>
      <c r="C19" s="43">
        <v>10</v>
      </c>
      <c r="D19" s="43">
        <v>164</v>
      </c>
      <c r="E19" s="43">
        <v>210</v>
      </c>
      <c r="F19" s="43">
        <v>140</v>
      </c>
      <c r="G19" s="43">
        <v>17</v>
      </c>
      <c r="H19" s="43"/>
      <c r="I19" s="44">
        <v>14.7</v>
      </c>
      <c r="K19" s="1">
        <f>G19*I19</f>
        <v>249.89999999999998</v>
      </c>
    </row>
  </sheetData>
  <mergeCells count="1">
    <mergeCell ref="C3:D3"/>
  </mergeCells>
  <printOptions/>
  <pageMargins left="0.7874015748031497" right="0.1968503937007874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2" sqref="A2"/>
    </sheetView>
  </sheetViews>
  <sheetFormatPr defaultColWidth="9.00390625" defaultRowHeight="15.75"/>
  <cols>
    <col min="1" max="1" width="18.00390625" style="1" customWidth="1"/>
    <col min="2" max="2" width="4.625" style="1" customWidth="1"/>
    <col min="3" max="3" width="6.00390625" style="1" customWidth="1"/>
    <col min="4" max="4" width="6.25390625" style="1" customWidth="1"/>
    <col min="5" max="5" width="6.00390625" style="1" customWidth="1"/>
    <col min="6" max="6" width="8.50390625" style="1" customWidth="1"/>
    <col min="7" max="7" width="5.25390625" style="1" customWidth="1"/>
    <col min="8" max="8" width="6.50390625" style="1" customWidth="1"/>
    <col min="9" max="9" width="6.25390625" style="1" customWidth="1"/>
    <col min="10" max="10" width="9.375" style="1" customWidth="1"/>
    <col min="11" max="16384" width="9.00390625" style="1" customWidth="1"/>
  </cols>
  <sheetData>
    <row r="1" spans="1:2" ht="20.25">
      <c r="A1" s="10" t="str">
        <f>NGBP!A1</f>
        <v>Slutbetyg efter avslutad gymnasieutbildning, vt 2001</v>
      </c>
      <c r="B1" s="10"/>
    </row>
    <row r="2" spans="1:2" ht="18.75">
      <c r="A2" s="2"/>
      <c r="B2" s="2"/>
    </row>
    <row r="3" spans="1:8" s="9" customFormat="1" ht="18.75">
      <c r="A3" s="8" t="s">
        <v>15</v>
      </c>
      <c r="B3" s="8"/>
      <c r="C3" s="65" t="s">
        <v>28</v>
      </c>
      <c r="D3" s="66"/>
      <c r="F3" s="8" t="s">
        <v>16</v>
      </c>
      <c r="H3" s="12" t="s">
        <v>25</v>
      </c>
    </row>
    <row r="5" spans="1:2" ht="18.75">
      <c r="A5" s="2"/>
      <c r="B5" s="2"/>
    </row>
    <row r="6" spans="3:6" ht="15.75">
      <c r="C6" s="4">
        <v>0</v>
      </c>
      <c r="D6" s="4">
        <v>10</v>
      </c>
      <c r="E6" s="4">
        <v>15</v>
      </c>
      <c r="F6" s="4">
        <v>20</v>
      </c>
    </row>
    <row r="7" spans="1:10" ht="39">
      <c r="A7" s="3" t="s">
        <v>0</v>
      </c>
      <c r="B7" s="45" t="s">
        <v>43</v>
      </c>
      <c r="C7" s="45" t="s">
        <v>6</v>
      </c>
      <c r="D7" s="45" t="s">
        <v>1</v>
      </c>
      <c r="E7" s="45" t="s">
        <v>2</v>
      </c>
      <c r="F7" s="45" t="s">
        <v>3</v>
      </c>
      <c r="G7" s="45" t="s">
        <v>40</v>
      </c>
      <c r="H7" s="45" t="s">
        <v>4</v>
      </c>
      <c r="I7" s="45" t="s">
        <v>38</v>
      </c>
      <c r="J7" s="46" t="s">
        <v>39</v>
      </c>
    </row>
    <row r="8" spans="1:11" s="48" customFormat="1" ht="12.75">
      <c r="A8" s="48" t="s">
        <v>41</v>
      </c>
      <c r="B8" s="48">
        <v>80</v>
      </c>
      <c r="C8" s="48">
        <v>1</v>
      </c>
      <c r="D8" s="48">
        <v>6</v>
      </c>
      <c r="E8" s="48">
        <v>8</v>
      </c>
      <c r="F8" s="48">
        <v>0</v>
      </c>
      <c r="G8" s="48">
        <f aca="true" t="shared" si="0" ref="G8:G16">SUM(C8:F8)</f>
        <v>15</v>
      </c>
      <c r="H8" s="48">
        <f aca="true" t="shared" si="1" ref="H8:H16">C8*$C$6+D8*$D$6+E8*$E$6+F8*$F$6</f>
        <v>180</v>
      </c>
      <c r="I8" s="49">
        <f>IF(G8&gt;0,H8/G8,0)</f>
        <v>12</v>
      </c>
      <c r="J8" s="47">
        <f aca="true" t="shared" si="2" ref="J8:J16">B8*H8</f>
        <v>14400</v>
      </c>
      <c r="K8" s="48">
        <f>G8*I8</f>
        <v>180</v>
      </c>
    </row>
    <row r="9" spans="1:11" s="48" customFormat="1" ht="12.75">
      <c r="A9" s="48" t="s">
        <v>42</v>
      </c>
      <c r="B9" s="48">
        <v>120</v>
      </c>
      <c r="C9" s="48">
        <v>1</v>
      </c>
      <c r="D9" s="48">
        <v>10</v>
      </c>
      <c r="E9" s="48">
        <v>2</v>
      </c>
      <c r="F9" s="48">
        <v>2</v>
      </c>
      <c r="G9" s="48">
        <f>SUM(C9:F9)</f>
        <v>15</v>
      </c>
      <c r="H9" s="48">
        <f>C9*$C$6+D9*$D$6+E9*$E$6+F9*$F$6</f>
        <v>170</v>
      </c>
      <c r="I9" s="49">
        <f aca="true" t="shared" si="3" ref="I9:I16">IF(G9&gt;0,H9/G9,0)</f>
        <v>11.333333333333334</v>
      </c>
      <c r="J9" s="47">
        <f t="shared" si="2"/>
        <v>20400</v>
      </c>
      <c r="K9" s="48">
        <f aca="true" t="shared" si="4" ref="K9:K16">G9*I9</f>
        <v>170</v>
      </c>
    </row>
    <row r="10" spans="1:11" s="48" customFormat="1" ht="12.75">
      <c r="A10" s="48" t="s">
        <v>13</v>
      </c>
      <c r="B10" s="48">
        <v>110</v>
      </c>
      <c r="C10" s="48">
        <v>2</v>
      </c>
      <c r="D10" s="48">
        <v>8</v>
      </c>
      <c r="E10" s="48">
        <v>5</v>
      </c>
      <c r="F10" s="48">
        <v>0</v>
      </c>
      <c r="G10" s="48">
        <f t="shared" si="0"/>
        <v>15</v>
      </c>
      <c r="H10" s="48">
        <f t="shared" si="1"/>
        <v>155</v>
      </c>
      <c r="I10" s="49">
        <f t="shared" si="3"/>
        <v>10.333333333333334</v>
      </c>
      <c r="J10" s="47">
        <f t="shared" si="2"/>
        <v>17050</v>
      </c>
      <c r="K10" s="48">
        <f t="shared" si="4"/>
        <v>155</v>
      </c>
    </row>
    <row r="11" spans="1:11" s="48" customFormat="1" ht="12.75">
      <c r="A11" s="48" t="s">
        <v>8</v>
      </c>
      <c r="B11" s="48">
        <v>110</v>
      </c>
      <c r="C11" s="48">
        <v>1</v>
      </c>
      <c r="D11" s="48">
        <v>14</v>
      </c>
      <c r="E11" s="48">
        <v>1</v>
      </c>
      <c r="F11" s="48">
        <v>0</v>
      </c>
      <c r="G11" s="48">
        <f t="shared" si="0"/>
        <v>16</v>
      </c>
      <c r="H11" s="48">
        <f t="shared" si="1"/>
        <v>155</v>
      </c>
      <c r="I11" s="49">
        <f t="shared" si="3"/>
        <v>9.6875</v>
      </c>
      <c r="J11" s="47">
        <f t="shared" si="2"/>
        <v>17050</v>
      </c>
      <c r="K11" s="48">
        <f t="shared" si="4"/>
        <v>155</v>
      </c>
    </row>
    <row r="12" spans="1:11" s="48" customFormat="1" ht="12.75">
      <c r="A12" s="48" t="s">
        <v>9</v>
      </c>
      <c r="B12" s="48">
        <v>90</v>
      </c>
      <c r="C12" s="48">
        <v>2</v>
      </c>
      <c r="D12" s="48">
        <v>3</v>
      </c>
      <c r="E12" s="48">
        <v>10</v>
      </c>
      <c r="F12" s="48">
        <v>1</v>
      </c>
      <c r="G12" s="48">
        <f t="shared" si="0"/>
        <v>16</v>
      </c>
      <c r="H12" s="48">
        <f t="shared" si="1"/>
        <v>200</v>
      </c>
      <c r="I12" s="49">
        <f t="shared" si="3"/>
        <v>12.5</v>
      </c>
      <c r="J12" s="47">
        <f t="shared" si="2"/>
        <v>18000</v>
      </c>
      <c r="K12" s="48">
        <f t="shared" si="4"/>
        <v>200</v>
      </c>
    </row>
    <row r="13" spans="1:11" s="48" customFormat="1" ht="12.75">
      <c r="A13" s="48" t="s">
        <v>10</v>
      </c>
      <c r="B13" s="48">
        <v>30</v>
      </c>
      <c r="C13" s="48">
        <v>2</v>
      </c>
      <c r="D13" s="48">
        <v>12</v>
      </c>
      <c r="E13" s="48">
        <v>2</v>
      </c>
      <c r="F13" s="48">
        <v>0</v>
      </c>
      <c r="G13" s="48">
        <f t="shared" si="0"/>
        <v>16</v>
      </c>
      <c r="H13" s="48">
        <f t="shared" si="1"/>
        <v>150</v>
      </c>
      <c r="I13" s="49">
        <f t="shared" si="3"/>
        <v>9.375</v>
      </c>
      <c r="J13" s="47">
        <f t="shared" si="2"/>
        <v>4500</v>
      </c>
      <c r="K13" s="48">
        <f t="shared" si="4"/>
        <v>150</v>
      </c>
    </row>
    <row r="14" spans="1:11" s="48" customFormat="1" ht="12.75">
      <c r="A14" s="48" t="s">
        <v>11</v>
      </c>
      <c r="B14" s="48">
        <v>30</v>
      </c>
      <c r="C14" s="48">
        <v>0</v>
      </c>
      <c r="D14" s="48">
        <v>11</v>
      </c>
      <c r="E14" s="48">
        <v>5</v>
      </c>
      <c r="F14" s="48">
        <v>0</v>
      </c>
      <c r="G14" s="48">
        <f t="shared" si="0"/>
        <v>16</v>
      </c>
      <c r="H14" s="48">
        <f t="shared" si="1"/>
        <v>185</v>
      </c>
      <c r="I14" s="49">
        <f t="shared" si="3"/>
        <v>11.5625</v>
      </c>
      <c r="J14" s="47">
        <f t="shared" si="2"/>
        <v>5550</v>
      </c>
      <c r="K14" s="48">
        <f t="shared" si="4"/>
        <v>185</v>
      </c>
    </row>
    <row r="15" spans="1:11" s="48" customFormat="1" ht="12.75">
      <c r="A15" s="48" t="s">
        <v>12</v>
      </c>
      <c r="B15" s="48">
        <v>80</v>
      </c>
      <c r="C15" s="48">
        <v>4</v>
      </c>
      <c r="D15" s="48">
        <v>3</v>
      </c>
      <c r="E15" s="48">
        <v>8</v>
      </c>
      <c r="F15" s="48">
        <v>1</v>
      </c>
      <c r="G15" s="48">
        <f t="shared" si="0"/>
        <v>16</v>
      </c>
      <c r="H15" s="48">
        <f t="shared" si="1"/>
        <v>170</v>
      </c>
      <c r="I15" s="49">
        <f t="shared" si="3"/>
        <v>10.625</v>
      </c>
      <c r="J15" s="47">
        <f t="shared" si="2"/>
        <v>13600</v>
      </c>
      <c r="K15" s="48">
        <f t="shared" si="4"/>
        <v>170</v>
      </c>
    </row>
    <row r="16" spans="1:11" s="48" customFormat="1" ht="12.75">
      <c r="A16" s="48" t="s">
        <v>7</v>
      </c>
      <c r="B16" s="48">
        <v>30</v>
      </c>
      <c r="C16" s="48">
        <v>4</v>
      </c>
      <c r="D16" s="48">
        <v>8</v>
      </c>
      <c r="E16" s="48">
        <v>4</v>
      </c>
      <c r="F16" s="48">
        <v>0</v>
      </c>
      <c r="G16" s="48">
        <f t="shared" si="0"/>
        <v>16</v>
      </c>
      <c r="H16" s="48">
        <f t="shared" si="1"/>
        <v>140</v>
      </c>
      <c r="I16" s="49">
        <f t="shared" si="3"/>
        <v>8.75</v>
      </c>
      <c r="J16" s="47">
        <f t="shared" si="2"/>
        <v>4200</v>
      </c>
      <c r="K16" s="48">
        <f t="shared" si="4"/>
        <v>140</v>
      </c>
    </row>
    <row r="17" spans="1:11" ht="15.75">
      <c r="A17" s="5" t="s">
        <v>35</v>
      </c>
      <c r="B17" s="5">
        <f>SUM(B8:B16)</f>
        <v>680</v>
      </c>
      <c r="C17" s="5">
        <f>SUM(C8:C16)</f>
        <v>17</v>
      </c>
      <c r="D17" s="5">
        <f>SUM(D8:D16)</f>
        <v>75</v>
      </c>
      <c r="E17" s="5">
        <f>SUM(E8:E16)</f>
        <v>45</v>
      </c>
      <c r="F17" s="5">
        <f>SUM(F8:F16)</f>
        <v>4</v>
      </c>
      <c r="G17" s="5">
        <f>SUM(G8:G16)/9</f>
        <v>15.666666666666666</v>
      </c>
      <c r="H17" s="5">
        <f>SUM(H12:H16)</f>
        <v>845</v>
      </c>
      <c r="I17" s="7">
        <f>J17/G17/B17</f>
        <v>10.77127659574468</v>
      </c>
      <c r="J17" s="5">
        <f>SUM(J8:J16)</f>
        <v>114750</v>
      </c>
      <c r="K17" s="48">
        <f>G17*I17</f>
        <v>168.75</v>
      </c>
    </row>
    <row r="18" ht="15.75">
      <c r="I18" s="6"/>
    </row>
    <row r="19" spans="1:11" ht="15.75">
      <c r="A19" s="43" t="s">
        <v>36</v>
      </c>
      <c r="B19" s="43"/>
      <c r="C19" s="43">
        <v>54</v>
      </c>
      <c r="D19" s="43">
        <v>249</v>
      </c>
      <c r="E19" s="43">
        <v>186</v>
      </c>
      <c r="F19" s="43">
        <v>27</v>
      </c>
      <c r="G19" s="43">
        <v>16</v>
      </c>
      <c r="H19" s="43"/>
      <c r="I19" s="44">
        <v>11.3</v>
      </c>
      <c r="K19" s="1">
        <f>G19*I19</f>
        <v>180.8</v>
      </c>
    </row>
  </sheetData>
  <mergeCells count="1">
    <mergeCell ref="C3:D3"/>
  </mergeCells>
  <printOptions/>
  <pageMargins left="0.7874015748031497" right="0.1968503937007874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2" sqref="A2"/>
    </sheetView>
  </sheetViews>
  <sheetFormatPr defaultColWidth="9.00390625" defaultRowHeight="15.75"/>
  <cols>
    <col min="1" max="1" width="18.00390625" style="1" customWidth="1"/>
    <col min="2" max="2" width="4.625" style="1" customWidth="1"/>
    <col min="3" max="3" width="6.00390625" style="1" customWidth="1"/>
    <col min="4" max="4" width="6.25390625" style="1" customWidth="1"/>
    <col min="5" max="5" width="6.00390625" style="1" customWidth="1"/>
    <col min="6" max="6" width="8.50390625" style="1" customWidth="1"/>
    <col min="7" max="7" width="5.25390625" style="1" customWidth="1"/>
    <col min="8" max="8" width="6.50390625" style="1" customWidth="1"/>
    <col min="9" max="9" width="6.25390625" style="1" customWidth="1"/>
    <col min="10" max="10" width="9.375" style="1" customWidth="1"/>
    <col min="11" max="16384" width="9.00390625" style="1" customWidth="1"/>
  </cols>
  <sheetData>
    <row r="1" spans="1:2" ht="20.25">
      <c r="A1" s="10" t="str">
        <f>NGBP!A1</f>
        <v>Slutbetyg efter avslutad gymnasieutbildning, vt 2001</v>
      </c>
      <c r="B1" s="10"/>
    </row>
    <row r="2" spans="1:2" ht="18.75">
      <c r="A2" s="2"/>
      <c r="B2" s="2"/>
    </row>
    <row r="3" spans="1:8" s="9" customFormat="1" ht="18.75">
      <c r="A3" s="8" t="s">
        <v>15</v>
      </c>
      <c r="B3" s="8"/>
      <c r="C3" s="65" t="s">
        <v>28</v>
      </c>
      <c r="D3" s="66"/>
      <c r="F3" s="8" t="s">
        <v>16</v>
      </c>
      <c r="H3" s="12" t="s">
        <v>18</v>
      </c>
    </row>
    <row r="5" spans="1:2" ht="18.75">
      <c r="A5" s="2"/>
      <c r="B5" s="2"/>
    </row>
    <row r="6" spans="3:6" ht="15.75">
      <c r="C6" s="4">
        <v>0</v>
      </c>
      <c r="D6" s="4">
        <v>10</v>
      </c>
      <c r="E6" s="4">
        <v>15</v>
      </c>
      <c r="F6" s="4">
        <v>20</v>
      </c>
    </row>
    <row r="7" spans="1:10" ht="39">
      <c r="A7" s="3" t="s">
        <v>0</v>
      </c>
      <c r="B7" s="45" t="s">
        <v>43</v>
      </c>
      <c r="C7" s="45" t="s">
        <v>6</v>
      </c>
      <c r="D7" s="45" t="s">
        <v>1</v>
      </c>
      <c r="E7" s="45" t="s">
        <v>2</v>
      </c>
      <c r="F7" s="45" t="s">
        <v>3</v>
      </c>
      <c r="G7" s="45" t="s">
        <v>40</v>
      </c>
      <c r="H7" s="45" t="s">
        <v>4</v>
      </c>
      <c r="I7" s="45" t="s">
        <v>38</v>
      </c>
      <c r="J7" s="46" t="s">
        <v>39</v>
      </c>
    </row>
    <row r="8" spans="1:11" s="48" customFormat="1" ht="12.75">
      <c r="A8" s="48" t="s">
        <v>41</v>
      </c>
      <c r="B8" s="48">
        <v>80</v>
      </c>
      <c r="C8" s="48">
        <v>0</v>
      </c>
      <c r="D8" s="48">
        <v>29</v>
      </c>
      <c r="E8" s="48">
        <v>44</v>
      </c>
      <c r="F8" s="48">
        <v>30</v>
      </c>
      <c r="G8" s="48">
        <f>SUM(C8:F8)</f>
        <v>103</v>
      </c>
      <c r="H8" s="48">
        <f>C8*$C$6+D8*$D$6+E8*$E$6+F8*$F$6</f>
        <v>1550</v>
      </c>
      <c r="I8" s="49">
        <f>IF(G8&gt;0,H8/G8,0)</f>
        <v>15.048543689320388</v>
      </c>
      <c r="J8" s="47">
        <f aca="true" t="shared" si="0" ref="J8:J16">B8*H8</f>
        <v>124000</v>
      </c>
      <c r="K8" s="48">
        <f>G8*I8</f>
        <v>1550</v>
      </c>
    </row>
    <row r="9" spans="1:11" s="48" customFormat="1" ht="12.75">
      <c r="A9" s="48" t="s">
        <v>42</v>
      </c>
      <c r="B9" s="48">
        <v>120</v>
      </c>
      <c r="C9" s="48">
        <v>3</v>
      </c>
      <c r="D9" s="48">
        <v>24</v>
      </c>
      <c r="E9" s="48">
        <v>48</v>
      </c>
      <c r="F9" s="48">
        <v>28</v>
      </c>
      <c r="G9" s="48">
        <f aca="true" t="shared" si="1" ref="G9:G16">SUM(C9:F9)</f>
        <v>103</v>
      </c>
      <c r="H9" s="48">
        <f>C9*$C$6+D9*$D$6+E9*$E$6+F9*$F$6</f>
        <v>1520</v>
      </c>
      <c r="I9" s="49">
        <f aca="true" t="shared" si="2" ref="I9:I16">IF(G9&gt;0,H9/G9,0)</f>
        <v>14.757281553398059</v>
      </c>
      <c r="J9" s="47">
        <f t="shared" si="0"/>
        <v>182400</v>
      </c>
      <c r="K9" s="48">
        <f aca="true" t="shared" si="3" ref="K9:K16">G9*I9</f>
        <v>1520</v>
      </c>
    </row>
    <row r="10" spans="1:11" s="48" customFormat="1" ht="12.75">
      <c r="A10" s="48" t="s">
        <v>13</v>
      </c>
      <c r="B10" s="48">
        <v>110</v>
      </c>
      <c r="C10" s="48">
        <v>1</v>
      </c>
      <c r="D10" s="48">
        <v>29</v>
      </c>
      <c r="E10" s="48">
        <v>46</v>
      </c>
      <c r="F10" s="48">
        <v>26</v>
      </c>
      <c r="G10" s="48">
        <f t="shared" si="1"/>
        <v>102</v>
      </c>
      <c r="H10" s="48">
        <f aca="true" t="shared" si="4" ref="H10:H16">C10*$C$6+D10*$D$6+E10*$E$6+F10*$F$6</f>
        <v>1500</v>
      </c>
      <c r="I10" s="49">
        <f t="shared" si="2"/>
        <v>14.705882352941176</v>
      </c>
      <c r="J10" s="47">
        <f t="shared" si="0"/>
        <v>165000</v>
      </c>
      <c r="K10" s="48">
        <f t="shared" si="3"/>
        <v>1500</v>
      </c>
    </row>
    <row r="11" spans="1:11" s="48" customFormat="1" ht="12.75">
      <c r="A11" s="48" t="s">
        <v>8</v>
      </c>
      <c r="B11" s="48">
        <v>110</v>
      </c>
      <c r="C11" s="48">
        <v>0</v>
      </c>
      <c r="D11" s="48">
        <v>25</v>
      </c>
      <c r="E11" s="48">
        <v>45</v>
      </c>
      <c r="F11" s="48">
        <v>33</v>
      </c>
      <c r="G11" s="48">
        <f t="shared" si="1"/>
        <v>103</v>
      </c>
      <c r="H11" s="48">
        <f t="shared" si="4"/>
        <v>1585</v>
      </c>
      <c r="I11" s="49">
        <f t="shared" si="2"/>
        <v>15.388349514563107</v>
      </c>
      <c r="J11" s="47">
        <f t="shared" si="0"/>
        <v>174350</v>
      </c>
      <c r="K11" s="48">
        <f t="shared" si="3"/>
        <v>1585</v>
      </c>
    </row>
    <row r="12" spans="1:11" s="48" customFormat="1" ht="12.75">
      <c r="A12" s="48" t="s">
        <v>9</v>
      </c>
      <c r="B12" s="48">
        <v>90</v>
      </c>
      <c r="C12" s="48">
        <v>5</v>
      </c>
      <c r="D12" s="48">
        <v>19</v>
      </c>
      <c r="E12" s="48">
        <v>50</v>
      </c>
      <c r="F12" s="48">
        <v>29</v>
      </c>
      <c r="G12" s="48">
        <f t="shared" si="1"/>
        <v>103</v>
      </c>
      <c r="H12" s="48">
        <f t="shared" si="4"/>
        <v>1520</v>
      </c>
      <c r="I12" s="49">
        <f t="shared" si="2"/>
        <v>14.757281553398059</v>
      </c>
      <c r="J12" s="47">
        <f t="shared" si="0"/>
        <v>136800</v>
      </c>
      <c r="K12" s="48">
        <f t="shared" si="3"/>
        <v>1520</v>
      </c>
    </row>
    <row r="13" spans="1:11" s="48" customFormat="1" ht="12.75">
      <c r="A13" s="48" t="s">
        <v>10</v>
      </c>
      <c r="B13" s="48">
        <v>30</v>
      </c>
      <c r="C13" s="48">
        <v>3</v>
      </c>
      <c r="D13" s="48">
        <v>24</v>
      </c>
      <c r="E13" s="48">
        <v>39</v>
      </c>
      <c r="F13" s="48">
        <v>37</v>
      </c>
      <c r="G13" s="48">
        <f t="shared" si="1"/>
        <v>103</v>
      </c>
      <c r="H13" s="48">
        <f t="shared" si="4"/>
        <v>1565</v>
      </c>
      <c r="I13" s="49">
        <f t="shared" si="2"/>
        <v>15.194174757281553</v>
      </c>
      <c r="J13" s="47">
        <f t="shared" si="0"/>
        <v>46950</v>
      </c>
      <c r="K13" s="48">
        <f t="shared" si="3"/>
        <v>1565</v>
      </c>
    </row>
    <row r="14" spans="1:11" s="48" customFormat="1" ht="12.75">
      <c r="A14" s="48" t="s">
        <v>11</v>
      </c>
      <c r="B14" s="48">
        <v>30</v>
      </c>
      <c r="C14" s="48">
        <v>3</v>
      </c>
      <c r="D14" s="48">
        <v>28</v>
      </c>
      <c r="E14" s="48">
        <v>27</v>
      </c>
      <c r="F14" s="48">
        <v>45</v>
      </c>
      <c r="G14" s="48">
        <f t="shared" si="1"/>
        <v>103</v>
      </c>
      <c r="H14" s="48">
        <f t="shared" si="4"/>
        <v>1585</v>
      </c>
      <c r="I14" s="49">
        <f t="shared" si="2"/>
        <v>15.388349514563107</v>
      </c>
      <c r="J14" s="47">
        <f t="shared" si="0"/>
        <v>47550</v>
      </c>
      <c r="K14" s="48">
        <f t="shared" si="3"/>
        <v>1585</v>
      </c>
    </row>
    <row r="15" spans="1:11" s="48" customFormat="1" ht="12.75">
      <c r="A15" s="48" t="s">
        <v>12</v>
      </c>
      <c r="B15" s="48">
        <v>80</v>
      </c>
      <c r="C15" s="48">
        <v>5</v>
      </c>
      <c r="D15" s="48">
        <v>27</v>
      </c>
      <c r="E15" s="48">
        <v>45</v>
      </c>
      <c r="F15" s="48">
        <v>26</v>
      </c>
      <c r="G15" s="48">
        <f t="shared" si="1"/>
        <v>103</v>
      </c>
      <c r="H15" s="48">
        <f t="shared" si="4"/>
        <v>1465</v>
      </c>
      <c r="I15" s="49">
        <f t="shared" si="2"/>
        <v>14.223300970873787</v>
      </c>
      <c r="J15" s="47">
        <f t="shared" si="0"/>
        <v>117200</v>
      </c>
      <c r="K15" s="48">
        <f t="shared" si="3"/>
        <v>1465</v>
      </c>
    </row>
    <row r="16" spans="1:11" s="48" customFormat="1" ht="12.75">
      <c r="A16" s="48" t="s">
        <v>7</v>
      </c>
      <c r="B16" s="48">
        <v>30</v>
      </c>
      <c r="C16" s="48">
        <v>0</v>
      </c>
      <c r="D16" s="48">
        <v>35</v>
      </c>
      <c r="E16" s="48">
        <v>51</v>
      </c>
      <c r="F16" s="48">
        <v>17</v>
      </c>
      <c r="G16" s="48">
        <f t="shared" si="1"/>
        <v>103</v>
      </c>
      <c r="H16" s="48">
        <f t="shared" si="4"/>
        <v>1455</v>
      </c>
      <c r="I16" s="49">
        <f t="shared" si="2"/>
        <v>14.12621359223301</v>
      </c>
      <c r="J16" s="47">
        <f t="shared" si="0"/>
        <v>43650</v>
      </c>
      <c r="K16" s="48">
        <f t="shared" si="3"/>
        <v>1455</v>
      </c>
    </row>
    <row r="17" spans="1:11" ht="15.75">
      <c r="A17" s="5" t="s">
        <v>35</v>
      </c>
      <c r="B17" s="5">
        <f>SUM(B8:B16)</f>
        <v>680</v>
      </c>
      <c r="C17" s="5">
        <f>SUM(C8:C16)</f>
        <v>20</v>
      </c>
      <c r="D17" s="5">
        <f>SUM(D8:D16)</f>
        <v>240</v>
      </c>
      <c r="E17" s="5">
        <f>SUM(E8:E16)</f>
        <v>395</v>
      </c>
      <c r="F17" s="5">
        <f>SUM(F8:F16)</f>
        <v>271</v>
      </c>
      <c r="G17" s="5">
        <f>SUM(G8:G16)/9</f>
        <v>102.88888888888889</v>
      </c>
      <c r="H17" s="5">
        <f>SUM(H12:H16)</f>
        <v>7590</v>
      </c>
      <c r="I17" s="7">
        <f>J17/G17/B17</f>
        <v>14.834677931647821</v>
      </c>
      <c r="J17" s="5">
        <f>SUM(J8:J16)</f>
        <v>1037900</v>
      </c>
      <c r="K17" s="48">
        <f>G17*I17</f>
        <v>1526.3235294117646</v>
      </c>
    </row>
    <row r="18" ht="15.75">
      <c r="I18" s="6"/>
    </row>
    <row r="19" spans="1:11" ht="15.75">
      <c r="A19" s="43" t="s">
        <v>36</v>
      </c>
      <c r="B19" s="43"/>
      <c r="C19" s="43">
        <v>130</v>
      </c>
      <c r="D19" s="43">
        <v>931</v>
      </c>
      <c r="E19" s="43">
        <v>1171</v>
      </c>
      <c r="F19" s="43">
        <v>916</v>
      </c>
      <c r="G19" s="43">
        <v>103</v>
      </c>
      <c r="H19" s="43"/>
      <c r="I19" s="44">
        <v>14.3</v>
      </c>
      <c r="K19" s="50">
        <f>G19*I19</f>
        <v>1472.9</v>
      </c>
    </row>
  </sheetData>
  <mergeCells count="1">
    <mergeCell ref="C3:D3"/>
  </mergeCells>
  <printOptions/>
  <pageMargins left="0.7874015748031497" right="0.1968503937007874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 TP600</dc:creator>
  <cp:keywords/>
  <dc:description/>
  <cp:lastModifiedBy>Håkan Sundblad</cp:lastModifiedBy>
  <cp:lastPrinted>2001-06-19T14:33:07Z</cp:lastPrinted>
  <dcterms:created xsi:type="dcterms:W3CDTF">1999-08-09T08:11:42Z</dcterms:created>
  <dcterms:modified xsi:type="dcterms:W3CDTF">2000-04-25T11:28:11Z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