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'Blad1'!$2:$2</definedName>
  </definedNames>
  <calcPr fullCalcOnLoad="1"/>
</workbook>
</file>

<file path=xl/sharedStrings.xml><?xml version="1.0" encoding="utf-8"?>
<sst xmlns="http://schemas.openxmlformats.org/spreadsheetml/2006/main" count="50" uniqueCount="50">
  <si>
    <t>Summa</t>
  </si>
  <si>
    <t>Bibliotekschef</t>
  </si>
  <si>
    <t>IT-samordnare</t>
  </si>
  <si>
    <t>Inköps- och katalogavd</t>
  </si>
  <si>
    <t>Huvudbiblioteket Forum</t>
  </si>
  <si>
    <t>Orminge bibliotek</t>
  </si>
  <si>
    <t>Finntorp bibliotek</t>
  </si>
  <si>
    <t>Älta bibliotek</t>
  </si>
  <si>
    <t>Saltsjöbadens bibliotek</t>
  </si>
  <si>
    <t>Fisksätra bibliotek</t>
  </si>
  <si>
    <t>Saltsjöbadens sjukhusbibliotek</t>
  </si>
  <si>
    <t>Nacka gymnasiums bibliotek</t>
  </si>
  <si>
    <t>Samskolans skolbibliotek</t>
  </si>
  <si>
    <t>Danvikshem</t>
  </si>
  <si>
    <t>Information Nacka</t>
  </si>
  <si>
    <t>Björknäs skolbibliotek</t>
  </si>
  <si>
    <t>Navigator</t>
  </si>
  <si>
    <t>Mediacentralen böcker</t>
  </si>
  <si>
    <t>Mediacentralen AV</t>
  </si>
  <si>
    <t>Kulturchef</t>
  </si>
  <si>
    <t>Kultursekr, barn och ungdom</t>
  </si>
  <si>
    <t>Kultursekr, fsk/skapande fritid</t>
  </si>
  <si>
    <t>Bildped, Kulturskåpet, skp vht</t>
  </si>
  <si>
    <t>Konstsekreterare</t>
  </si>
  <si>
    <t>Kultursekr, arkiv och museum</t>
  </si>
  <si>
    <t>Informationsansvarig</t>
  </si>
  <si>
    <t>Receptionsansvarig</t>
  </si>
  <si>
    <t>Teatertekniker</t>
  </si>
  <si>
    <t>Summa Kultur Nacka</t>
  </si>
  <si>
    <t>Nämnd</t>
  </si>
  <si>
    <t>Biblioteks- och kulturnämnd</t>
  </si>
  <si>
    <t>Bibliotek och kultur, resultatenheter</t>
  </si>
  <si>
    <t>Nacka stadsbibliotek</t>
  </si>
  <si>
    <t>Kultur Nacka</t>
  </si>
  <si>
    <t>Nacka Musikskola</t>
  </si>
  <si>
    <t>Kulturföreningsbidrag</t>
  </si>
  <si>
    <t>Summa   Biblioteks- och kulturnämd</t>
  </si>
  <si>
    <t>Dieselverkstaden</t>
  </si>
  <si>
    <t>Intäkter                           (+)</t>
  </si>
  <si>
    <t>Kostnader                          (-)</t>
  </si>
  <si>
    <t>Utfall för perioden</t>
  </si>
  <si>
    <t>Summa Uppdragsverksamhet</t>
  </si>
  <si>
    <t>Summa Stadsbibliotek</t>
  </si>
  <si>
    <t>Årsresultat                                 prognos budgetav-vilkelse</t>
  </si>
  <si>
    <t>Kapitalkostnader</t>
  </si>
  <si>
    <t>Verksamhetschef, ORF</t>
  </si>
  <si>
    <t xml:space="preserve">Ingående balans                      </t>
  </si>
  <si>
    <t>Utgående balans             (-)positivt resultat</t>
  </si>
  <si>
    <t xml:space="preserve">Resultatenhet/verksamhet </t>
  </si>
  <si>
    <t xml:space="preserve">Budgetuppföljning per september (tkr) 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</si>
</sst>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right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54</xdr:row>
      <xdr:rowOff>66675</xdr:rowOff>
    </xdr:from>
    <xdr:to>
      <xdr:col>6</xdr:col>
      <xdr:colOff>257175</xdr:colOff>
      <xdr:row>54</xdr:row>
      <xdr:rowOff>66675</xdr:rowOff>
    </xdr:to>
    <xdr:sp>
      <xdr:nvSpPr>
        <xdr:cNvPr id="1" name="Text 4"/>
        <xdr:cNvSpPr txBox="1">
          <a:spLocks noChangeArrowheads="1"/>
        </xdr:cNvSpPr>
      </xdr:nvSpPr>
      <xdr:spPr>
        <a:xfrm>
          <a:off x="323850" y="9486900"/>
          <a:ext cx="5086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27.28125" style="0" customWidth="1"/>
    <col min="2" max="2" width="10.00390625" style="6" customWidth="1"/>
    <col min="3" max="3" width="9.57421875" style="6" customWidth="1"/>
    <col min="4" max="4" width="10.7109375" style="6" customWidth="1"/>
    <col min="5" max="5" width="9.421875" style="6" customWidth="1"/>
    <col min="6" max="6" width="10.28125" style="6" customWidth="1"/>
    <col min="7" max="7" width="10.7109375" style="6" customWidth="1"/>
  </cols>
  <sheetData>
    <row r="1" ht="15.75">
      <c r="A1" s="4" t="s">
        <v>49</v>
      </c>
    </row>
    <row r="2" spans="1:7" ht="51">
      <c r="A2" s="13" t="s">
        <v>48</v>
      </c>
      <c r="B2" s="14" t="s">
        <v>46</v>
      </c>
      <c r="C2" s="14" t="s">
        <v>38</v>
      </c>
      <c r="D2" s="14" t="s">
        <v>39</v>
      </c>
      <c r="E2" s="14" t="s">
        <v>40</v>
      </c>
      <c r="F2" s="14" t="s">
        <v>43</v>
      </c>
      <c r="G2" s="13" t="s">
        <v>47</v>
      </c>
    </row>
    <row r="3" spans="1:7" ht="12.75">
      <c r="A3" s="1" t="s">
        <v>30</v>
      </c>
      <c r="B3" s="7"/>
      <c r="C3" s="8"/>
      <c r="D3" s="8"/>
      <c r="E3" s="8"/>
      <c r="F3" s="8"/>
      <c r="G3" s="7"/>
    </row>
    <row r="4" spans="1:7" ht="12.75">
      <c r="A4" s="2" t="s">
        <v>29</v>
      </c>
      <c r="B4" s="8">
        <v>-840</v>
      </c>
      <c r="C4" s="8">
        <v>0</v>
      </c>
      <c r="D4" s="8">
        <f>-540-51</f>
        <v>-591</v>
      </c>
      <c r="E4" s="8">
        <f>C4+D4</f>
        <v>-591</v>
      </c>
      <c r="F4" s="8">
        <v>-840</v>
      </c>
      <c r="G4" s="8">
        <f>B4-F4</f>
        <v>0</v>
      </c>
    </row>
    <row r="5" spans="1:7" ht="12.75">
      <c r="A5" s="2" t="s">
        <v>32</v>
      </c>
      <c r="B5" s="8">
        <v>-23503</v>
      </c>
      <c r="C5" s="8">
        <v>0</v>
      </c>
      <c r="D5" s="8">
        <v>-17628</v>
      </c>
      <c r="E5" s="8">
        <f aca="true" t="shared" si="0" ref="E5:E48">C5+D5</f>
        <v>-17628</v>
      </c>
      <c r="F5" s="8">
        <v>-23503</v>
      </c>
      <c r="G5" s="8">
        <f aca="true" t="shared" si="1" ref="G5:G50">B5-F5</f>
        <v>0</v>
      </c>
    </row>
    <row r="6" spans="1:7" ht="12.75">
      <c r="A6" s="2" t="s">
        <v>33</v>
      </c>
      <c r="B6" s="8">
        <v>-10738</v>
      </c>
      <c r="C6" s="8">
        <v>0</v>
      </c>
      <c r="D6" s="8">
        <v>-8189</v>
      </c>
      <c r="E6" s="8">
        <f t="shared" si="0"/>
        <v>-8189</v>
      </c>
      <c r="F6" s="8">
        <v>-10738</v>
      </c>
      <c r="G6" s="8">
        <f t="shared" si="1"/>
        <v>0</v>
      </c>
    </row>
    <row r="7" spans="1:7" ht="12.75">
      <c r="A7" s="2" t="s">
        <v>34</v>
      </c>
      <c r="B7" s="8">
        <v>-14486</v>
      </c>
      <c r="C7" s="8">
        <v>0</v>
      </c>
      <c r="D7" s="8">
        <v>-10864</v>
      </c>
      <c r="E7" s="8">
        <f>C7+D7</f>
        <v>-10864</v>
      </c>
      <c r="F7" s="8">
        <v>-14486</v>
      </c>
      <c r="G7" s="8">
        <f t="shared" si="1"/>
        <v>0</v>
      </c>
    </row>
    <row r="8" spans="1:7" ht="12.75">
      <c r="A8" s="2" t="s">
        <v>35</v>
      </c>
      <c r="B8" s="8">
        <v>-850</v>
      </c>
      <c r="C8" s="8">
        <v>0</v>
      </c>
      <c r="D8" s="8">
        <v>-642</v>
      </c>
      <c r="E8" s="8">
        <f>C8+D8</f>
        <v>-642</v>
      </c>
      <c r="F8" s="8">
        <v>-850</v>
      </c>
      <c r="G8" s="8">
        <f t="shared" si="1"/>
        <v>0</v>
      </c>
    </row>
    <row r="9" spans="1:7" ht="12.75">
      <c r="A9" s="2" t="s">
        <v>37</v>
      </c>
      <c r="B9" s="7">
        <v>-2000</v>
      </c>
      <c r="C9" s="7">
        <v>0</v>
      </c>
      <c r="D9" s="7">
        <v>-281</v>
      </c>
      <c r="E9" s="8">
        <f t="shared" si="0"/>
        <v>-281</v>
      </c>
      <c r="F9" s="7">
        <v>-600</v>
      </c>
      <c r="G9" s="8">
        <f t="shared" si="1"/>
        <v>-1400</v>
      </c>
    </row>
    <row r="10" spans="1:7" ht="12.75">
      <c r="A10" s="2" t="s">
        <v>44</v>
      </c>
      <c r="B10" s="8">
        <v>-2083</v>
      </c>
      <c r="C10" s="8">
        <v>0</v>
      </c>
      <c r="D10" s="8">
        <v>-1218</v>
      </c>
      <c r="E10" s="8">
        <f t="shared" si="0"/>
        <v>-1218</v>
      </c>
      <c r="F10" s="8">
        <v>-2083</v>
      </c>
      <c r="G10" s="8">
        <f t="shared" si="1"/>
        <v>0</v>
      </c>
    </row>
    <row r="11" spans="1:7" ht="25.5">
      <c r="A11" s="3" t="s">
        <v>36</v>
      </c>
      <c r="B11" s="9">
        <f>SUM(B4:B10)</f>
        <v>-54500</v>
      </c>
      <c r="C11" s="9">
        <f>SUM(C4:C10)</f>
        <v>0</v>
      </c>
      <c r="D11" s="9">
        <f>SUM(D4:D10)</f>
        <v>-39413</v>
      </c>
      <c r="E11" s="9">
        <f t="shared" si="0"/>
        <v>-39413</v>
      </c>
      <c r="F11" s="9">
        <f>SUM(F4:F10)</f>
        <v>-53100</v>
      </c>
      <c r="G11" s="9">
        <f t="shared" si="1"/>
        <v>-1400</v>
      </c>
    </row>
    <row r="12" spans="1:7" ht="9" customHeight="1">
      <c r="A12" s="2"/>
      <c r="B12" s="9"/>
      <c r="C12" s="9"/>
      <c r="D12" s="9"/>
      <c r="E12" s="8"/>
      <c r="F12" s="9"/>
      <c r="G12" s="9"/>
    </row>
    <row r="13" spans="1:7" ht="25.5">
      <c r="A13" s="3" t="s">
        <v>31</v>
      </c>
      <c r="B13" s="7"/>
      <c r="C13" s="8"/>
      <c r="D13" s="8"/>
      <c r="E13" s="8"/>
      <c r="F13" s="8"/>
      <c r="G13" s="9"/>
    </row>
    <row r="14" spans="1:7" ht="8.25" customHeight="1">
      <c r="A14" s="2"/>
      <c r="B14" s="8"/>
      <c r="C14" s="8"/>
      <c r="D14" s="8"/>
      <c r="E14" s="8"/>
      <c r="F14" s="8"/>
      <c r="G14" s="9"/>
    </row>
    <row r="15" spans="1:7" ht="12.75">
      <c r="A15" s="1" t="s">
        <v>45</v>
      </c>
      <c r="B15" s="9">
        <v>0</v>
      </c>
      <c r="C15" s="9">
        <v>130</v>
      </c>
      <c r="D15" s="9">
        <v>0</v>
      </c>
      <c r="E15" s="9">
        <f t="shared" si="0"/>
        <v>130</v>
      </c>
      <c r="F15" s="9">
        <v>200</v>
      </c>
      <c r="G15" s="9">
        <f t="shared" si="1"/>
        <v>-200</v>
      </c>
    </row>
    <row r="16" spans="1:7" ht="12.75">
      <c r="A16" s="2"/>
      <c r="B16" s="8"/>
      <c r="C16" s="8"/>
      <c r="D16" s="8"/>
      <c r="E16" s="8"/>
      <c r="F16" s="8"/>
      <c r="G16" s="9"/>
    </row>
    <row r="17" spans="1:7" ht="12.75">
      <c r="A17" s="2" t="s">
        <v>1</v>
      </c>
      <c r="B17" s="8">
        <v>149</v>
      </c>
      <c r="C17" s="8">
        <v>1665</v>
      </c>
      <c r="D17" s="8">
        <v>-1863</v>
      </c>
      <c r="E17" s="8">
        <f t="shared" si="0"/>
        <v>-198</v>
      </c>
      <c r="F17" s="8">
        <v>-100</v>
      </c>
      <c r="G17" s="9">
        <f t="shared" si="1"/>
        <v>249</v>
      </c>
    </row>
    <row r="18" spans="1:7" ht="12.75">
      <c r="A18" s="2" t="s">
        <v>2</v>
      </c>
      <c r="B18" s="8">
        <v>-287</v>
      </c>
      <c r="C18" s="8">
        <v>1044</v>
      </c>
      <c r="D18" s="8">
        <v>-1264</v>
      </c>
      <c r="E18" s="8">
        <f t="shared" si="0"/>
        <v>-220</v>
      </c>
      <c r="F18" s="8">
        <v>-287</v>
      </c>
      <c r="G18" s="9">
        <f t="shared" si="1"/>
        <v>0</v>
      </c>
    </row>
    <row r="19" spans="1:7" ht="12.75">
      <c r="A19" s="2" t="s">
        <v>3</v>
      </c>
      <c r="B19" s="8">
        <v>-70</v>
      </c>
      <c r="C19" s="8">
        <v>1242</v>
      </c>
      <c r="D19" s="8">
        <v>-885</v>
      </c>
      <c r="E19" s="8">
        <f t="shared" si="0"/>
        <v>357</v>
      </c>
      <c r="F19" s="8">
        <v>100</v>
      </c>
      <c r="G19" s="9">
        <f t="shared" si="1"/>
        <v>-170</v>
      </c>
    </row>
    <row r="20" spans="1:7" ht="12.75">
      <c r="A20" s="2" t="s">
        <v>4</v>
      </c>
      <c r="B20" s="8">
        <v>131</v>
      </c>
      <c r="C20" s="8">
        <v>5375</v>
      </c>
      <c r="D20" s="8">
        <v>-5462</v>
      </c>
      <c r="E20" s="8">
        <f t="shared" si="0"/>
        <v>-87</v>
      </c>
      <c r="F20" s="8">
        <v>0</v>
      </c>
      <c r="G20" s="9">
        <f t="shared" si="1"/>
        <v>131</v>
      </c>
    </row>
    <row r="21" spans="1:7" ht="12.75">
      <c r="A21" s="2" t="s">
        <v>5</v>
      </c>
      <c r="B21" s="8">
        <v>11</v>
      </c>
      <c r="C21" s="8">
        <v>3369</v>
      </c>
      <c r="D21" s="8">
        <f>-3255-2</f>
        <v>-3257</v>
      </c>
      <c r="E21" s="8">
        <f t="shared" si="0"/>
        <v>112</v>
      </c>
      <c r="F21" s="8">
        <v>11</v>
      </c>
      <c r="G21" s="9">
        <f t="shared" si="1"/>
        <v>0</v>
      </c>
    </row>
    <row r="22" spans="1:7" ht="12.75">
      <c r="A22" s="2" t="s">
        <v>6</v>
      </c>
      <c r="B22" s="8">
        <v>-16</v>
      </c>
      <c r="C22" s="8">
        <v>734</v>
      </c>
      <c r="D22" s="8">
        <f>-724</f>
        <v>-724</v>
      </c>
      <c r="E22" s="8">
        <f t="shared" si="0"/>
        <v>10</v>
      </c>
      <c r="F22" s="8">
        <v>-16</v>
      </c>
      <c r="G22" s="9">
        <f t="shared" si="1"/>
        <v>0</v>
      </c>
    </row>
    <row r="23" spans="1:7" ht="12.75">
      <c r="A23" s="2" t="s">
        <v>7</v>
      </c>
      <c r="B23" s="8">
        <v>-9</v>
      </c>
      <c r="C23" s="8">
        <v>1636</v>
      </c>
      <c r="D23" s="8">
        <v>-1575</v>
      </c>
      <c r="E23" s="8">
        <f t="shared" si="0"/>
        <v>61</v>
      </c>
      <c r="F23" s="8">
        <v>-9</v>
      </c>
      <c r="G23" s="9">
        <f t="shared" si="1"/>
        <v>0</v>
      </c>
    </row>
    <row r="24" spans="1:7" ht="12.75">
      <c r="A24" s="2" t="s">
        <v>8</v>
      </c>
      <c r="B24" s="8">
        <v>8</v>
      </c>
      <c r="C24" s="8">
        <v>1849</v>
      </c>
      <c r="D24" s="8">
        <v>-1806</v>
      </c>
      <c r="E24" s="8">
        <f t="shared" si="0"/>
        <v>43</v>
      </c>
      <c r="F24" s="8">
        <v>8</v>
      </c>
      <c r="G24" s="9">
        <f t="shared" si="1"/>
        <v>0</v>
      </c>
    </row>
    <row r="25" spans="1:7" ht="12.75">
      <c r="A25" s="2" t="s">
        <v>9</v>
      </c>
      <c r="B25" s="8">
        <v>53</v>
      </c>
      <c r="C25" s="8">
        <v>2418</v>
      </c>
      <c r="D25" s="8">
        <v>-2358</v>
      </c>
      <c r="E25" s="8">
        <f t="shared" si="0"/>
        <v>60</v>
      </c>
      <c r="F25" s="8">
        <v>53</v>
      </c>
      <c r="G25" s="9">
        <f t="shared" si="1"/>
        <v>0</v>
      </c>
    </row>
    <row r="26" spans="1:7" ht="12.75">
      <c r="A26" s="1" t="s">
        <v>42</v>
      </c>
      <c r="B26" s="9">
        <f>SUM(B17:B25)</f>
        <v>-30</v>
      </c>
      <c r="C26" s="9">
        <f>SUM(C17:C25)</f>
        <v>19332</v>
      </c>
      <c r="D26" s="9">
        <f>SUM(D17:D25)</f>
        <v>-19194</v>
      </c>
      <c r="E26" s="9">
        <f t="shared" si="0"/>
        <v>138</v>
      </c>
      <c r="F26" s="9">
        <f>SUM(F17:F25)</f>
        <v>-240</v>
      </c>
      <c r="G26" s="9">
        <f t="shared" si="1"/>
        <v>210</v>
      </c>
    </row>
    <row r="27" spans="1:7" ht="12.75">
      <c r="A27" s="2"/>
      <c r="B27" s="8"/>
      <c r="C27" s="8"/>
      <c r="D27" s="8"/>
      <c r="E27" s="8"/>
      <c r="F27" s="8"/>
      <c r="G27" s="9"/>
    </row>
    <row r="28" spans="1:7" ht="12.75">
      <c r="A28" s="2" t="s">
        <v>10</v>
      </c>
      <c r="B28" s="8">
        <v>7</v>
      </c>
      <c r="C28" s="8">
        <v>90</v>
      </c>
      <c r="D28" s="8">
        <v>-140</v>
      </c>
      <c r="E28" s="8">
        <f t="shared" si="0"/>
        <v>-50</v>
      </c>
      <c r="F28" s="8">
        <v>7</v>
      </c>
      <c r="G28" s="9">
        <f t="shared" si="1"/>
        <v>0</v>
      </c>
    </row>
    <row r="29" spans="1:7" ht="12.75">
      <c r="A29" s="2" t="s">
        <v>11</v>
      </c>
      <c r="B29" s="8">
        <v>-30</v>
      </c>
      <c r="C29" s="8">
        <v>558</v>
      </c>
      <c r="D29" s="8">
        <v>-532</v>
      </c>
      <c r="E29" s="8">
        <f t="shared" si="0"/>
        <v>26</v>
      </c>
      <c r="F29" s="8">
        <v>20</v>
      </c>
      <c r="G29" s="9">
        <f t="shared" si="1"/>
        <v>-50</v>
      </c>
    </row>
    <row r="30" spans="1:7" ht="12.75">
      <c r="A30" s="2" t="s">
        <v>12</v>
      </c>
      <c r="B30" s="8">
        <v>0</v>
      </c>
      <c r="C30" s="8">
        <v>320</v>
      </c>
      <c r="D30" s="8">
        <v>-280</v>
      </c>
      <c r="E30" s="8">
        <f t="shared" si="0"/>
        <v>40</v>
      </c>
      <c r="F30" s="8">
        <v>20</v>
      </c>
      <c r="G30" s="9">
        <f t="shared" si="1"/>
        <v>-20</v>
      </c>
    </row>
    <row r="31" spans="1:7" ht="12.75">
      <c r="A31" s="2" t="s">
        <v>13</v>
      </c>
      <c r="B31" s="8">
        <v>12</v>
      </c>
      <c r="C31" s="8">
        <v>41</v>
      </c>
      <c r="D31" s="8">
        <v>-68</v>
      </c>
      <c r="E31" s="8">
        <f t="shared" si="0"/>
        <v>-27</v>
      </c>
      <c r="F31" s="8">
        <v>12</v>
      </c>
      <c r="G31" s="9">
        <f t="shared" si="1"/>
        <v>0</v>
      </c>
    </row>
    <row r="32" spans="1:7" ht="12.75">
      <c r="A32" s="2" t="s">
        <v>14</v>
      </c>
      <c r="B32" s="8">
        <v>-14</v>
      </c>
      <c r="C32" s="8">
        <f>746+331</f>
        <v>1077</v>
      </c>
      <c r="D32" s="8">
        <f>-838-284</f>
        <v>-1122</v>
      </c>
      <c r="E32" s="8">
        <f t="shared" si="0"/>
        <v>-45</v>
      </c>
      <c r="F32" s="8">
        <v>-14</v>
      </c>
      <c r="G32" s="9">
        <f t="shared" si="1"/>
        <v>0</v>
      </c>
    </row>
    <row r="33" spans="1:7" ht="12.75">
      <c r="A33" s="2" t="s">
        <v>15</v>
      </c>
      <c r="B33" s="8">
        <v>11</v>
      </c>
      <c r="C33" s="8">
        <v>0</v>
      </c>
      <c r="D33" s="8">
        <v>0</v>
      </c>
      <c r="E33" s="8">
        <f t="shared" si="0"/>
        <v>0</v>
      </c>
      <c r="F33" s="8">
        <v>11</v>
      </c>
      <c r="G33" s="9">
        <f t="shared" si="1"/>
        <v>0</v>
      </c>
    </row>
    <row r="34" spans="1:7" ht="12.75">
      <c r="A34" s="2" t="s">
        <v>16</v>
      </c>
      <c r="B34" s="8">
        <v>-50</v>
      </c>
      <c r="C34" s="8">
        <v>569</v>
      </c>
      <c r="D34" s="8">
        <v>-638</v>
      </c>
      <c r="E34" s="8">
        <f t="shared" si="0"/>
        <v>-69</v>
      </c>
      <c r="F34" s="8">
        <v>-50</v>
      </c>
      <c r="G34" s="9">
        <f t="shared" si="1"/>
        <v>0</v>
      </c>
    </row>
    <row r="35" spans="1:7" ht="12.75">
      <c r="A35" s="2" t="s">
        <v>17</v>
      </c>
      <c r="B35" s="7">
        <v>-146</v>
      </c>
      <c r="C35" s="7">
        <f>884</f>
        <v>884</v>
      </c>
      <c r="D35" s="7">
        <f>-954-8</f>
        <v>-962</v>
      </c>
      <c r="E35" s="8">
        <f t="shared" si="0"/>
        <v>-78</v>
      </c>
      <c r="F35" s="7">
        <v>-46</v>
      </c>
      <c r="G35" s="9">
        <f t="shared" si="1"/>
        <v>-100</v>
      </c>
    </row>
    <row r="36" spans="1:7" ht="12.75">
      <c r="A36" s="2" t="s">
        <v>18</v>
      </c>
      <c r="B36" s="7">
        <v>84</v>
      </c>
      <c r="C36" s="7">
        <v>627</v>
      </c>
      <c r="D36" s="7">
        <f>-621-8</f>
        <v>-629</v>
      </c>
      <c r="E36" s="8">
        <f t="shared" si="0"/>
        <v>-2</v>
      </c>
      <c r="F36" s="7">
        <v>30</v>
      </c>
      <c r="G36" s="9">
        <f t="shared" si="1"/>
        <v>54</v>
      </c>
    </row>
    <row r="37" spans="1:7" ht="12.75">
      <c r="A37" s="1" t="s">
        <v>41</v>
      </c>
      <c r="B37" s="9">
        <f>SUM(B28:B36)</f>
        <v>-126</v>
      </c>
      <c r="C37" s="9">
        <f>SUM(C28:C36)</f>
        <v>4166</v>
      </c>
      <c r="D37" s="9">
        <f>SUM(D28:D36)</f>
        <v>-4371</v>
      </c>
      <c r="E37" s="9">
        <f t="shared" si="0"/>
        <v>-205</v>
      </c>
      <c r="F37" s="9">
        <f>SUM(F28:F36)</f>
        <v>-10</v>
      </c>
      <c r="G37" s="9">
        <f t="shared" si="1"/>
        <v>-116</v>
      </c>
    </row>
    <row r="38" spans="1:7" ht="12.75">
      <c r="A38" s="2"/>
      <c r="B38" s="7"/>
      <c r="C38" s="7"/>
      <c r="D38" s="7"/>
      <c r="E38" s="8"/>
      <c r="F38" s="9"/>
      <c r="G38" s="9"/>
    </row>
    <row r="39" spans="1:7" ht="12.75">
      <c r="A39" s="2" t="s">
        <v>19</v>
      </c>
      <c r="B39" s="7">
        <f>-168-40</f>
        <v>-208</v>
      </c>
      <c r="C39" s="8">
        <v>6505</v>
      </c>
      <c r="D39" s="8">
        <f>-6404-19</f>
        <v>-6423</v>
      </c>
      <c r="E39" s="8">
        <f t="shared" si="0"/>
        <v>82</v>
      </c>
      <c r="F39" s="12">
        <v>-208</v>
      </c>
      <c r="G39" s="9">
        <f t="shared" si="1"/>
        <v>0</v>
      </c>
    </row>
    <row r="40" spans="1:7" ht="12.75">
      <c r="A40" s="2" t="s">
        <v>20</v>
      </c>
      <c r="B40" s="7">
        <v>-90</v>
      </c>
      <c r="C40" s="7">
        <v>813</v>
      </c>
      <c r="D40" s="7">
        <v>-558</v>
      </c>
      <c r="E40" s="8">
        <f t="shared" si="0"/>
        <v>255</v>
      </c>
      <c r="F40" s="12">
        <v>0</v>
      </c>
      <c r="G40" s="9">
        <f t="shared" si="1"/>
        <v>-90</v>
      </c>
    </row>
    <row r="41" spans="1:7" ht="12.75">
      <c r="A41" s="2" t="s">
        <v>21</v>
      </c>
      <c r="B41" s="7">
        <v>-375</v>
      </c>
      <c r="C41" s="8">
        <v>1471</v>
      </c>
      <c r="D41" s="8">
        <v>-1448</v>
      </c>
      <c r="E41" s="8">
        <f t="shared" si="0"/>
        <v>23</v>
      </c>
      <c r="F41" s="8">
        <v>-175</v>
      </c>
      <c r="G41" s="9">
        <f t="shared" si="1"/>
        <v>-200</v>
      </c>
    </row>
    <row r="42" spans="1:7" ht="12.75">
      <c r="A42" s="2" t="s">
        <v>22</v>
      </c>
      <c r="B42" s="7">
        <v>-95</v>
      </c>
      <c r="C42" s="8">
        <v>216</v>
      </c>
      <c r="D42" s="8">
        <v>-238</v>
      </c>
      <c r="E42" s="8">
        <f t="shared" si="0"/>
        <v>-22</v>
      </c>
      <c r="F42" s="8">
        <v>-95</v>
      </c>
      <c r="G42" s="9">
        <f t="shared" si="1"/>
        <v>0</v>
      </c>
    </row>
    <row r="43" spans="1:7" ht="12.75">
      <c r="A43" s="2" t="s">
        <v>23</v>
      </c>
      <c r="B43" s="7">
        <v>-93</v>
      </c>
      <c r="C43" s="8">
        <v>345</v>
      </c>
      <c r="D43" s="8">
        <v>-469</v>
      </c>
      <c r="E43" s="8">
        <f t="shared" si="0"/>
        <v>-124</v>
      </c>
      <c r="F43" s="8">
        <v>40</v>
      </c>
      <c r="G43" s="9">
        <f t="shared" si="1"/>
        <v>-133</v>
      </c>
    </row>
    <row r="44" spans="1:7" ht="12.75">
      <c r="A44" s="2" t="s">
        <v>24</v>
      </c>
      <c r="B44" s="7">
        <v>0</v>
      </c>
      <c r="C44" s="8">
        <v>375</v>
      </c>
      <c r="D44" s="8">
        <v>-172</v>
      </c>
      <c r="E44" s="8">
        <f t="shared" si="0"/>
        <v>203</v>
      </c>
      <c r="F44" s="8">
        <v>25</v>
      </c>
      <c r="G44" s="9">
        <f t="shared" si="1"/>
        <v>-25</v>
      </c>
    </row>
    <row r="45" spans="1:7" ht="12.75">
      <c r="A45" s="2" t="s">
        <v>25</v>
      </c>
      <c r="B45" s="7">
        <v>0</v>
      </c>
      <c r="C45" s="8">
        <v>249</v>
      </c>
      <c r="D45" s="8">
        <v>-240</v>
      </c>
      <c r="E45" s="8">
        <f t="shared" si="0"/>
        <v>9</v>
      </c>
      <c r="F45" s="8">
        <v>0</v>
      </c>
      <c r="G45" s="9">
        <f t="shared" si="1"/>
        <v>0</v>
      </c>
    </row>
    <row r="46" spans="1:7" ht="12.75">
      <c r="A46" s="2" t="s">
        <v>26</v>
      </c>
      <c r="B46" s="7">
        <v>0</v>
      </c>
      <c r="C46" s="8">
        <v>82</v>
      </c>
      <c r="D46" s="8">
        <v>-54</v>
      </c>
      <c r="E46" s="8">
        <f t="shared" si="0"/>
        <v>28</v>
      </c>
      <c r="F46" s="8">
        <v>0</v>
      </c>
      <c r="G46" s="9">
        <f t="shared" si="1"/>
        <v>0</v>
      </c>
    </row>
    <row r="47" spans="1:7" ht="12.75">
      <c r="A47" s="2" t="s">
        <v>27</v>
      </c>
      <c r="B47" s="7">
        <v>0</v>
      </c>
      <c r="C47" s="8">
        <v>77</v>
      </c>
      <c r="D47" s="8">
        <v>-26</v>
      </c>
      <c r="E47" s="8">
        <f t="shared" si="0"/>
        <v>51</v>
      </c>
      <c r="F47" s="8">
        <v>0</v>
      </c>
      <c r="G47" s="9">
        <f t="shared" si="1"/>
        <v>0</v>
      </c>
    </row>
    <row r="48" spans="1:7" ht="12.75">
      <c r="A48" s="1" t="s">
        <v>28</v>
      </c>
      <c r="B48" s="10">
        <f>SUM(B39:B47)</f>
        <v>-861</v>
      </c>
      <c r="C48" s="9">
        <f>SUM(C39:C47)</f>
        <v>10133</v>
      </c>
      <c r="D48" s="9">
        <f>SUM(D39:D47)</f>
        <v>-9628</v>
      </c>
      <c r="E48" s="9">
        <f t="shared" si="0"/>
        <v>505</v>
      </c>
      <c r="F48" s="9">
        <f>SUM(F39:F47)</f>
        <v>-413</v>
      </c>
      <c r="G48" s="9">
        <f t="shared" si="1"/>
        <v>-448</v>
      </c>
    </row>
    <row r="49" spans="1:7" ht="12.75">
      <c r="A49" s="2"/>
      <c r="B49" s="7"/>
      <c r="C49" s="7"/>
      <c r="D49" s="7"/>
      <c r="E49" s="8"/>
      <c r="F49" s="7"/>
      <c r="G49" s="9"/>
    </row>
    <row r="50" spans="1:7" ht="12.75">
      <c r="A50" s="5" t="s">
        <v>0</v>
      </c>
      <c r="B50" s="11">
        <f>SUM(B3:B48)-(B48+B37+B26+B11)</f>
        <v>-55517</v>
      </c>
      <c r="C50" s="11">
        <f>SUM(C3:C48)-(C48+C37+C26+C11)</f>
        <v>33761</v>
      </c>
      <c r="D50" s="11">
        <f>SUM(D3:D48)-(D48+D37+D26+D11)</f>
        <v>-72606</v>
      </c>
      <c r="E50" s="11">
        <f>SUM(E3:E48)-(E48+E37+E26+E11)</f>
        <v>-38845</v>
      </c>
      <c r="F50" s="11">
        <f>SUM(F3:F48)-(F48+F37+F26+F11)</f>
        <v>-53563</v>
      </c>
      <c r="G50" s="11">
        <f t="shared" si="1"/>
        <v>-1954</v>
      </c>
    </row>
    <row r="55" ht="12.75" hidden="1"/>
  </sheetData>
  <printOptions/>
  <pageMargins left="0.7874015748031497" right="0.5905511811023623" top="0.984251968503937" bottom="0.984251968503937" header="0.5118110236220472" footer="0.5118110236220472"/>
  <pageSetup fitToHeight="2" fitToWidth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Håkan Sundblad</cp:lastModifiedBy>
  <cp:lastPrinted>2001-10-16T11:42:08Z</cp:lastPrinted>
  <dcterms:created xsi:type="dcterms:W3CDTF">2001-01-23T09:28:33Z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