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'Blad1'!$A$1:$J$50</definedName>
    <definedName name="_xlnm.Print_Titles" localSheetId="0">'Blad1'!$4:$7</definedName>
  </definedNames>
  <calcPr fullCalcOnLoad="1"/>
</workbook>
</file>

<file path=xl/comments1.xml><?xml version="1.0" encoding="utf-8"?>
<comments xmlns="http://schemas.openxmlformats.org/spreadsheetml/2006/main">
  <authors>
    <author>En n?jd Microsoft Office-anv?ndare</author>
    <author>Nacka Kommun</author>
  </authors>
  <commentList>
    <comment ref="C1" authorId="0">
      <text>
        <r>
          <rPr>
            <sz val="8"/>
            <rFont val="Tahoma"/>
            <family val="0"/>
          </rPr>
          <t xml:space="preserve">Instruktion: Fyll i resultatenhetens/ verksamhetens namn, budgeterat resultat (+eller-), intäkter (+) och kostnader (-). Resultatet och budgetavvikelsen  ges automatiskt i tabellen. Om antalet rader inte är tillräckligt måste dessa utökas. Det är då viktigt att formlerna i kolumnerna Resultat och Budgetavvikelse kopieras över till de nya raderna. Kommentarer till Budgetavvikelse lämnas i kommentarsrutan längst ned i mallen.  
</t>
        </r>
      </text>
    </comment>
    <comment ref="D5" authorId="0">
      <text>
        <r>
          <rPr>
            <sz val="8"/>
            <rFont val="Tahoma"/>
            <family val="0"/>
          </rPr>
          <t>Premie som resultatenheterna betalt till ORF ingår bland kostnaderna</t>
        </r>
      </text>
    </comment>
    <comment ref="B49" authorId="0">
      <text>
        <r>
          <rPr>
            <sz val="8"/>
            <rFont val="Tahoma"/>
            <family val="0"/>
          </rPr>
          <t xml:space="preserve">Kommentarer till budgetavvikelse:
 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Budgeterat resultat
</t>
        </r>
        <r>
          <rPr>
            <sz val="8"/>
            <rFont val="Tahoma"/>
            <family val="2"/>
          </rPr>
          <t>Här anges budgeterat resultat d v s det resultat som ska uppnås enl överföringsbeslut från 1999 års bokslut i Kommunstyrelsen  § 61/2000. Resultatet är skillnaden mellan intäkter och kostnader där kostnaderna anges med minustecken. Om en enhet har ett besparingskrav från bokslutet 1999 ska det budgeterade resultatet vara positivt d v s det resultat som behövs för att eliminera besparingskravet.</t>
        </r>
      </text>
    </comment>
    <comment ref="H34" authorId="1">
      <text>
        <r>
          <rPr>
            <b/>
            <sz val="8"/>
            <rFont val="Tahoma"/>
            <family val="0"/>
          </rPr>
          <t>Nacka Kommun:</t>
        </r>
        <r>
          <rPr>
            <sz val="8"/>
            <rFont val="Tahoma"/>
            <family val="0"/>
          </rPr>
          <t xml:space="preserve">
41 disp avskrivning
115 till fondav. 2001</t>
        </r>
      </text>
    </comment>
  </commentList>
</comments>
</file>

<file path=xl/sharedStrings.xml><?xml version="1.0" encoding="utf-8"?>
<sst xmlns="http://schemas.openxmlformats.org/spreadsheetml/2006/main" count="61" uniqueCount="57">
  <si>
    <t>Resultatrapport</t>
  </si>
  <si>
    <t>Resultatenhet/</t>
  </si>
  <si>
    <t>Resultat</t>
  </si>
  <si>
    <t>verksamhet</t>
  </si>
  <si>
    <t xml:space="preserve">Intäkter </t>
  </si>
  <si>
    <t>Budget-</t>
  </si>
  <si>
    <t>till RUF( - )</t>
  </si>
  <si>
    <t xml:space="preserve">till IF (-) </t>
  </si>
  <si>
    <t xml:space="preserve">efter </t>
  </si>
  <si>
    <t>resultat</t>
  </si>
  <si>
    <t>(+)</t>
  </si>
  <si>
    <t xml:space="preserve"> (-)</t>
  </si>
  <si>
    <t>avvikelse</t>
  </si>
  <si>
    <t>Summa</t>
  </si>
  <si>
    <t>Budge-</t>
  </si>
  <si>
    <t>terat</t>
  </si>
  <si>
    <t xml:space="preserve">Kostn  </t>
  </si>
  <si>
    <t>Avsättn</t>
  </si>
  <si>
    <t>Disp ur</t>
  </si>
  <si>
    <t>RUF( + )</t>
  </si>
  <si>
    <t>IF (+)</t>
  </si>
  <si>
    <t>avsättn/</t>
  </si>
  <si>
    <t>disp</t>
  </si>
  <si>
    <t>Utdelning</t>
  </si>
  <si>
    <t>från ORF</t>
  </si>
  <si>
    <t>Bibliotekschef</t>
  </si>
  <si>
    <t>IT-samordnare</t>
  </si>
  <si>
    <t>Inköps- och katalogavd</t>
  </si>
  <si>
    <t>Huvudbiblioteket Forum</t>
  </si>
  <si>
    <t>Orminge bibliotek</t>
  </si>
  <si>
    <t>Finntorp bibliotek</t>
  </si>
  <si>
    <t>Älta bibliotek</t>
  </si>
  <si>
    <t>Saltsjöbadens bibliotek</t>
  </si>
  <si>
    <t>Fisksätra bibliotek</t>
  </si>
  <si>
    <t>Summa stadsbibliotek</t>
  </si>
  <si>
    <t>Saltsjöbadens sjukhusbibliotek</t>
  </si>
  <si>
    <t>Sös sjukhusbibliotek</t>
  </si>
  <si>
    <t>Nacka gymnasiums bibliotek</t>
  </si>
  <si>
    <t>Samskolans skolbibliotek</t>
  </si>
  <si>
    <t>Danvikshem</t>
  </si>
  <si>
    <t>Information Nacka</t>
  </si>
  <si>
    <t>Björknäs skolbibliotek</t>
  </si>
  <si>
    <t>Navigator</t>
  </si>
  <si>
    <t>Mediacentralen böcker</t>
  </si>
  <si>
    <t>Mediacentralen AV</t>
  </si>
  <si>
    <t>Summa uppdragsverksamhet</t>
  </si>
  <si>
    <t>Kulturchef</t>
  </si>
  <si>
    <t>Kultursekr, fsk/skapande fritid</t>
  </si>
  <si>
    <t>Kultursekr, barn och ungdom</t>
  </si>
  <si>
    <t>Bildped, Kulturskåpet, skp vht</t>
  </si>
  <si>
    <t>Konstsekreterare</t>
  </si>
  <si>
    <t>Kultursekr, arkiv och museum</t>
  </si>
  <si>
    <t>Informationsansvarig</t>
  </si>
  <si>
    <t>Receptionsansvarig</t>
  </si>
  <si>
    <t>Summa Kultur Nacka</t>
  </si>
  <si>
    <t>Bibliotekschef, ORF</t>
  </si>
  <si>
    <t>Teatertekniker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</si>
</sst>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Alignment="1">
      <alignment/>
    </xf>
    <xf numFmtId="0" fontId="3" fillId="3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4" borderId="0" xfId="0" applyNumberFormat="1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27.28125" style="0" customWidth="1"/>
    <col min="2" max="2" width="8.28125" style="0" customWidth="1"/>
    <col min="4" max="4" width="8.7109375" style="0" customWidth="1"/>
    <col min="5" max="5" width="8.28125" style="0" bestFit="1" customWidth="1"/>
    <col min="6" max="6" width="9.421875" style="0" bestFit="1" customWidth="1"/>
    <col min="7" max="7" width="10.421875" style="0" bestFit="1" customWidth="1"/>
    <col min="8" max="8" width="8.421875" style="0" bestFit="1" customWidth="1"/>
    <col min="9" max="9" width="9.7109375" style="0" bestFit="1" customWidth="1"/>
    <col min="10" max="10" width="8.28125" style="0" bestFit="1" customWidth="1"/>
  </cols>
  <sheetData>
    <row r="1" ht="18">
      <c r="A1" s="1" t="s">
        <v>0</v>
      </c>
    </row>
    <row r="2" ht="18">
      <c r="A2" s="1"/>
    </row>
    <row r="3" ht="18">
      <c r="A3" s="1"/>
    </row>
    <row r="4" spans="1:10" ht="12.75">
      <c r="A4" s="2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2000</v>
      </c>
      <c r="G4" s="2" t="s">
        <v>17</v>
      </c>
      <c r="H4" s="2" t="s">
        <v>17</v>
      </c>
      <c r="I4" s="2" t="s">
        <v>23</v>
      </c>
      <c r="J4" s="2" t="s">
        <v>2</v>
      </c>
    </row>
    <row r="5" spans="1:10" ht="12.75">
      <c r="A5" s="2" t="s">
        <v>3</v>
      </c>
      <c r="B5" s="2" t="s">
        <v>14</v>
      </c>
      <c r="C5" s="2" t="s">
        <v>4</v>
      </c>
      <c r="D5" s="2" t="s">
        <v>16</v>
      </c>
      <c r="E5" s="2" t="s">
        <v>2</v>
      </c>
      <c r="F5" s="2" t="s">
        <v>5</v>
      </c>
      <c r="G5" s="2" t="s">
        <v>6</v>
      </c>
      <c r="H5" s="2" t="s">
        <v>7</v>
      </c>
      <c r="I5" s="2" t="s">
        <v>24</v>
      </c>
      <c r="J5" s="2" t="s">
        <v>8</v>
      </c>
    </row>
    <row r="6" spans="1:10" ht="12.75">
      <c r="A6" s="3"/>
      <c r="B6" s="2" t="s">
        <v>15</v>
      </c>
      <c r="C6" s="2" t="s">
        <v>10</v>
      </c>
      <c r="D6" s="2" t="s">
        <v>11</v>
      </c>
      <c r="E6" s="3"/>
      <c r="F6" s="2" t="s">
        <v>12</v>
      </c>
      <c r="G6" s="2" t="s">
        <v>18</v>
      </c>
      <c r="H6" s="2" t="s">
        <v>18</v>
      </c>
      <c r="I6" s="2" t="s">
        <v>10</v>
      </c>
      <c r="J6" s="2" t="s">
        <v>21</v>
      </c>
    </row>
    <row r="7" spans="1:10" ht="12.75">
      <c r="A7" s="3"/>
      <c r="B7" s="2" t="s">
        <v>9</v>
      </c>
      <c r="C7" s="3"/>
      <c r="D7" s="3"/>
      <c r="E7" s="3"/>
      <c r="F7" s="3"/>
      <c r="G7" s="2" t="s">
        <v>19</v>
      </c>
      <c r="H7" s="2" t="s">
        <v>20</v>
      </c>
      <c r="I7" s="2"/>
      <c r="J7" s="2" t="s">
        <v>22</v>
      </c>
    </row>
    <row r="9" spans="1:10" ht="12.75">
      <c r="A9" s="7" t="s">
        <v>55</v>
      </c>
      <c r="B9" s="7">
        <v>0</v>
      </c>
      <c r="C9" s="8">
        <v>200</v>
      </c>
      <c r="D9" s="8">
        <v>0</v>
      </c>
      <c r="E9" s="8">
        <f>C9+D9</f>
        <v>200</v>
      </c>
      <c r="F9" s="8">
        <f>E9-B9</f>
        <v>200</v>
      </c>
      <c r="G9" s="8"/>
      <c r="H9" s="8"/>
      <c r="I9" s="8">
        <v>-200</v>
      </c>
      <c r="J9" s="8">
        <f>F9+G9+H9+I9</f>
        <v>0</v>
      </c>
    </row>
    <row r="10" spans="3:10" ht="12.75">
      <c r="C10" s="4"/>
      <c r="D10" s="4"/>
      <c r="E10" s="4"/>
      <c r="F10" s="4"/>
      <c r="G10" s="4"/>
      <c r="H10" s="4"/>
      <c r="I10" s="4"/>
      <c r="J10" s="4"/>
    </row>
    <row r="11" spans="1:10" ht="12.75">
      <c r="A11" t="s">
        <v>25</v>
      </c>
      <c r="B11">
        <v>2</v>
      </c>
      <c r="C11" s="4">
        <f>2682-200</f>
        <v>2482</v>
      </c>
      <c r="D11" s="4">
        <v>-2699</v>
      </c>
      <c r="E11" s="4">
        <f>C11+D11</f>
        <v>-217</v>
      </c>
      <c r="F11" s="4">
        <f>E11-B11</f>
        <v>-219</v>
      </c>
      <c r="G11" s="4"/>
      <c r="H11" s="4"/>
      <c r="I11" s="4">
        <v>69</v>
      </c>
      <c r="J11" s="4">
        <f>F11+G11+H11+I11</f>
        <v>-150</v>
      </c>
    </row>
    <row r="12" spans="1:10" ht="12.75">
      <c r="A12" t="s">
        <v>26</v>
      </c>
      <c r="B12" s="4">
        <v>26</v>
      </c>
      <c r="C12" s="4">
        <v>1615</v>
      </c>
      <c r="D12" s="4">
        <v>-1302</v>
      </c>
      <c r="E12" s="4">
        <f aca="true" t="shared" si="0" ref="E12:E42">C12+D12</f>
        <v>313</v>
      </c>
      <c r="F12" s="4">
        <f aca="true" t="shared" si="1" ref="F12:F42">E12-B12</f>
        <v>287</v>
      </c>
      <c r="G12" s="4"/>
      <c r="H12" s="4"/>
      <c r="I12" s="4"/>
      <c r="J12" s="4">
        <f aca="true" t="shared" si="2" ref="J12:J42">F12+G12+H12+I12</f>
        <v>287</v>
      </c>
    </row>
    <row r="13" spans="1:10" ht="12.75">
      <c r="A13" t="s">
        <v>27</v>
      </c>
      <c r="B13" s="4">
        <v>26</v>
      </c>
      <c r="C13" s="4">
        <v>1670</v>
      </c>
      <c r="D13" s="4">
        <v>-1536</v>
      </c>
      <c r="E13" s="4">
        <f t="shared" si="0"/>
        <v>134</v>
      </c>
      <c r="F13" s="4">
        <f t="shared" si="1"/>
        <v>108</v>
      </c>
      <c r="G13" s="4"/>
      <c r="H13" s="4"/>
      <c r="I13" s="4"/>
      <c r="J13" s="4">
        <f t="shared" si="2"/>
        <v>108</v>
      </c>
    </row>
    <row r="14" spans="1:10" ht="12.75">
      <c r="A14" t="s">
        <v>28</v>
      </c>
      <c r="B14" s="4">
        <v>31</v>
      </c>
      <c r="C14" s="4">
        <v>6913</v>
      </c>
      <c r="D14" s="4">
        <v>-7035</v>
      </c>
      <c r="E14" s="4">
        <f t="shared" si="0"/>
        <v>-122</v>
      </c>
      <c r="F14" s="4">
        <f t="shared" si="1"/>
        <v>-153</v>
      </c>
      <c r="G14" s="4"/>
      <c r="H14" s="4"/>
      <c r="I14" s="4">
        <v>22</v>
      </c>
      <c r="J14" s="4">
        <f t="shared" si="2"/>
        <v>-131</v>
      </c>
    </row>
    <row r="15" spans="1:10" ht="12.75">
      <c r="A15" t="s">
        <v>29</v>
      </c>
      <c r="B15" s="4">
        <v>41</v>
      </c>
      <c r="C15" s="4">
        <v>4050</v>
      </c>
      <c r="D15" s="4">
        <v>-4019</v>
      </c>
      <c r="E15" s="4">
        <f t="shared" si="0"/>
        <v>31</v>
      </c>
      <c r="F15" s="4">
        <f t="shared" si="1"/>
        <v>-10</v>
      </c>
      <c r="G15" s="4"/>
      <c r="H15" s="4"/>
      <c r="I15" s="4"/>
      <c r="J15" s="4">
        <f t="shared" si="2"/>
        <v>-10</v>
      </c>
    </row>
    <row r="16" spans="1:10" ht="12.75">
      <c r="A16" t="s">
        <v>30</v>
      </c>
      <c r="B16" s="4">
        <v>4</v>
      </c>
      <c r="C16" s="4">
        <v>999</v>
      </c>
      <c r="D16" s="4">
        <v>-979</v>
      </c>
      <c r="E16" s="4">
        <f t="shared" si="0"/>
        <v>20</v>
      </c>
      <c r="F16" s="4">
        <f t="shared" si="1"/>
        <v>16</v>
      </c>
      <c r="G16" s="4"/>
      <c r="H16" s="4"/>
      <c r="I16" s="4"/>
      <c r="J16" s="4">
        <f t="shared" si="2"/>
        <v>16</v>
      </c>
    </row>
    <row r="17" spans="1:10" ht="12.75">
      <c r="A17" t="s">
        <v>31</v>
      </c>
      <c r="B17" s="4">
        <v>-28</v>
      </c>
      <c r="C17" s="4">
        <v>2066</v>
      </c>
      <c r="D17" s="4">
        <v>-2085</v>
      </c>
      <c r="E17" s="4">
        <f t="shared" si="0"/>
        <v>-19</v>
      </c>
      <c r="F17" s="4">
        <f t="shared" si="1"/>
        <v>9</v>
      </c>
      <c r="G17" s="4"/>
      <c r="H17" s="4"/>
      <c r="I17" s="4"/>
      <c r="J17" s="4">
        <f t="shared" si="2"/>
        <v>9</v>
      </c>
    </row>
    <row r="18" spans="1:10" ht="12.75">
      <c r="A18" t="s">
        <v>32</v>
      </c>
      <c r="B18" s="4">
        <v>32</v>
      </c>
      <c r="C18" s="4">
        <v>2427</v>
      </c>
      <c r="D18" s="4">
        <v>-2441</v>
      </c>
      <c r="E18" s="4">
        <f t="shared" si="0"/>
        <v>-14</v>
      </c>
      <c r="F18" s="4">
        <f t="shared" si="1"/>
        <v>-46</v>
      </c>
      <c r="G18" s="4"/>
      <c r="H18" s="4"/>
      <c r="I18" s="4"/>
      <c r="J18" s="4">
        <f t="shared" si="2"/>
        <v>-46</v>
      </c>
    </row>
    <row r="19" spans="1:10" ht="12.75">
      <c r="A19" t="s">
        <v>33</v>
      </c>
      <c r="B19" s="4">
        <v>36</v>
      </c>
      <c r="C19" s="4">
        <v>2949</v>
      </c>
      <c r="D19" s="4">
        <v>-3056</v>
      </c>
      <c r="E19" s="4">
        <f t="shared" si="0"/>
        <v>-107</v>
      </c>
      <c r="F19" s="4">
        <f t="shared" si="1"/>
        <v>-143</v>
      </c>
      <c r="G19" s="4"/>
      <c r="H19" s="4"/>
      <c r="I19" s="4">
        <v>90</v>
      </c>
      <c r="J19" s="4">
        <f t="shared" si="2"/>
        <v>-53</v>
      </c>
    </row>
    <row r="20" spans="1:10" ht="12.75">
      <c r="A20" s="7" t="s">
        <v>34</v>
      </c>
      <c r="B20" s="8">
        <f>SUM(B9:B19)</f>
        <v>170</v>
      </c>
      <c r="C20" s="8">
        <f>SUM(C9:C19)</f>
        <v>25371</v>
      </c>
      <c r="D20" s="8">
        <f>SUM(D9:D19)</f>
        <v>-25152</v>
      </c>
      <c r="E20" s="8">
        <f>SUM(E9:E19)</f>
        <v>219</v>
      </c>
      <c r="F20" s="8">
        <f>SUM(F9:F19)</f>
        <v>49</v>
      </c>
      <c r="G20" s="8"/>
      <c r="H20" s="8"/>
      <c r="I20" s="8">
        <f>SUM(I11:I19)</f>
        <v>181</v>
      </c>
      <c r="J20" s="8">
        <f>SUM(J11:J19)</f>
        <v>30</v>
      </c>
    </row>
    <row r="21" spans="2:10" ht="12.75"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t="s">
        <v>35</v>
      </c>
      <c r="B22" s="4">
        <v>18</v>
      </c>
      <c r="C22" s="4">
        <v>213</v>
      </c>
      <c r="D22" s="4">
        <v>-202</v>
      </c>
      <c r="E22" s="4">
        <f t="shared" si="0"/>
        <v>11</v>
      </c>
      <c r="F22" s="4">
        <f t="shared" si="1"/>
        <v>-7</v>
      </c>
      <c r="G22" s="4"/>
      <c r="H22" s="4"/>
      <c r="I22" s="4"/>
      <c r="J22" s="4">
        <f t="shared" si="2"/>
        <v>-7</v>
      </c>
    </row>
    <row r="23" spans="1:10" ht="12.75">
      <c r="A23" t="s">
        <v>36</v>
      </c>
      <c r="B23" s="4">
        <v>-24</v>
      </c>
      <c r="C23" s="4">
        <v>476</v>
      </c>
      <c r="D23" s="4">
        <v>-519</v>
      </c>
      <c r="E23" s="4">
        <f t="shared" si="0"/>
        <v>-43</v>
      </c>
      <c r="F23" s="4">
        <f t="shared" si="1"/>
        <v>-19</v>
      </c>
      <c r="G23" s="4"/>
      <c r="H23" s="4"/>
      <c r="I23" s="4">
        <v>19</v>
      </c>
      <c r="J23" s="4">
        <f t="shared" si="2"/>
        <v>0</v>
      </c>
    </row>
    <row r="24" spans="1:10" ht="12.75">
      <c r="A24" t="s">
        <v>37</v>
      </c>
      <c r="B24" s="4">
        <v>-15</v>
      </c>
      <c r="C24" s="4">
        <v>729</v>
      </c>
      <c r="D24" s="4">
        <v>-714</v>
      </c>
      <c r="E24" s="4">
        <f t="shared" si="0"/>
        <v>15</v>
      </c>
      <c r="F24" s="4">
        <f t="shared" si="1"/>
        <v>30</v>
      </c>
      <c r="G24" s="4"/>
      <c r="H24" s="4"/>
      <c r="I24" s="4"/>
      <c r="J24" s="4">
        <f t="shared" si="2"/>
        <v>30</v>
      </c>
    </row>
    <row r="25" spans="1:10" ht="12.75">
      <c r="A25" t="s">
        <v>38</v>
      </c>
      <c r="B25" s="4">
        <v>-2</v>
      </c>
      <c r="C25" s="4">
        <v>417</v>
      </c>
      <c r="D25" s="4">
        <v>-419</v>
      </c>
      <c r="E25" s="4">
        <f t="shared" si="0"/>
        <v>-2</v>
      </c>
      <c r="F25" s="4">
        <f t="shared" si="1"/>
        <v>0</v>
      </c>
      <c r="G25" s="4"/>
      <c r="H25" s="4"/>
      <c r="I25" s="4"/>
      <c r="J25" s="4">
        <f t="shared" si="2"/>
        <v>0</v>
      </c>
    </row>
    <row r="26" spans="1:10" ht="12.75">
      <c r="A26" t="s">
        <v>39</v>
      </c>
      <c r="B26" s="4">
        <v>3</v>
      </c>
      <c r="C26" s="4">
        <v>72</v>
      </c>
      <c r="D26" s="4">
        <v>-81</v>
      </c>
      <c r="E26" s="4">
        <f t="shared" si="0"/>
        <v>-9</v>
      </c>
      <c r="F26" s="4">
        <f t="shared" si="1"/>
        <v>-12</v>
      </c>
      <c r="G26" s="4"/>
      <c r="H26" s="4"/>
      <c r="I26" s="4"/>
      <c r="J26" s="4">
        <f t="shared" si="2"/>
        <v>-12</v>
      </c>
    </row>
    <row r="27" spans="1:10" ht="12.75">
      <c r="A27" t="s">
        <v>40</v>
      </c>
      <c r="B27" s="4">
        <v>-59</v>
      </c>
      <c r="C27" s="4">
        <v>1032</v>
      </c>
      <c r="D27" s="4">
        <v>-1078</v>
      </c>
      <c r="E27" s="4">
        <f t="shared" si="0"/>
        <v>-46</v>
      </c>
      <c r="F27" s="4">
        <f t="shared" si="1"/>
        <v>13</v>
      </c>
      <c r="G27" s="4"/>
      <c r="H27" s="4"/>
      <c r="I27" s="4"/>
      <c r="J27" s="4">
        <f t="shared" si="2"/>
        <v>13</v>
      </c>
    </row>
    <row r="28" spans="1:10" ht="12.75">
      <c r="A28" t="s">
        <v>41</v>
      </c>
      <c r="B28" s="4">
        <v>2</v>
      </c>
      <c r="C28" s="4">
        <v>29</v>
      </c>
      <c r="D28" s="4">
        <v>-38</v>
      </c>
      <c r="E28" s="4">
        <f t="shared" si="0"/>
        <v>-9</v>
      </c>
      <c r="F28" s="4">
        <f t="shared" si="1"/>
        <v>-11</v>
      </c>
      <c r="G28" s="4"/>
      <c r="H28" s="4"/>
      <c r="I28" s="4"/>
      <c r="J28" s="4">
        <f t="shared" si="2"/>
        <v>-11</v>
      </c>
    </row>
    <row r="29" spans="1:10" ht="12.75">
      <c r="A29" t="s">
        <v>42</v>
      </c>
      <c r="B29" s="9">
        <v>-44</v>
      </c>
      <c r="C29" s="4">
        <v>603</v>
      </c>
      <c r="D29" s="4">
        <v>-597</v>
      </c>
      <c r="E29" s="4">
        <f t="shared" si="0"/>
        <v>6</v>
      </c>
      <c r="F29" s="4">
        <f t="shared" si="1"/>
        <v>50</v>
      </c>
      <c r="G29" s="4"/>
      <c r="H29" s="4"/>
      <c r="I29" s="4"/>
      <c r="J29" s="4">
        <f t="shared" si="2"/>
        <v>50</v>
      </c>
    </row>
    <row r="30" spans="1:10" ht="12.75">
      <c r="A30" t="s">
        <v>43</v>
      </c>
      <c r="B30" s="4">
        <v>27</v>
      </c>
      <c r="C30" s="4">
        <v>1199</v>
      </c>
      <c r="D30" s="4">
        <f>-1008+-18</f>
        <v>-1026</v>
      </c>
      <c r="E30" s="4">
        <f t="shared" si="0"/>
        <v>173</v>
      </c>
      <c r="F30" s="4">
        <f t="shared" si="1"/>
        <v>146</v>
      </c>
      <c r="G30" s="4"/>
      <c r="H30" s="4"/>
      <c r="I30" s="4"/>
      <c r="J30" s="4">
        <f t="shared" si="2"/>
        <v>146</v>
      </c>
    </row>
    <row r="31" spans="1:10" ht="12.75">
      <c r="A31" t="s">
        <v>44</v>
      </c>
      <c r="B31" s="4">
        <v>75</v>
      </c>
      <c r="C31" s="4">
        <v>848</v>
      </c>
      <c r="D31" s="4">
        <f>-838+-18</f>
        <v>-856</v>
      </c>
      <c r="E31" s="4">
        <f t="shared" si="0"/>
        <v>-8</v>
      </c>
      <c r="F31" s="4">
        <f t="shared" si="1"/>
        <v>-83</v>
      </c>
      <c r="G31" s="4"/>
      <c r="H31" s="4"/>
      <c r="I31" s="4"/>
      <c r="J31" s="4">
        <f t="shared" si="2"/>
        <v>-83</v>
      </c>
    </row>
    <row r="32" spans="1:10" ht="12.75">
      <c r="A32" s="7" t="s">
        <v>45</v>
      </c>
      <c r="B32" s="8">
        <f>SUM(B22:B31)</f>
        <v>-19</v>
      </c>
      <c r="C32" s="8">
        <f>SUM(C22:C31)</f>
        <v>5618</v>
      </c>
      <c r="D32" s="8">
        <f>SUM(D22:D31)</f>
        <v>-5530</v>
      </c>
      <c r="E32" s="8">
        <f>SUM(E22:E31)</f>
        <v>88</v>
      </c>
      <c r="F32" s="8">
        <f>SUM(F22:F31)</f>
        <v>107</v>
      </c>
      <c r="G32" s="8"/>
      <c r="H32" s="8"/>
      <c r="I32" s="8">
        <f>SUM(I23:I31)</f>
        <v>19</v>
      </c>
      <c r="J32" s="8">
        <f>SUM(J22:J31)</f>
        <v>126</v>
      </c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t="s">
        <v>46</v>
      </c>
      <c r="B34" s="9">
        <v>-203</v>
      </c>
      <c r="C34" s="4">
        <f>9430+3</f>
        <v>9433</v>
      </c>
      <c r="D34" s="4">
        <f>-9221+-9</f>
        <v>-9230</v>
      </c>
      <c r="E34" s="4">
        <f t="shared" si="0"/>
        <v>203</v>
      </c>
      <c r="F34" s="4">
        <f t="shared" si="1"/>
        <v>406</v>
      </c>
      <c r="G34" s="4"/>
      <c r="H34" s="4">
        <f>41-115</f>
        <v>-74</v>
      </c>
      <c r="I34" s="4"/>
      <c r="J34" s="4">
        <f t="shared" si="2"/>
        <v>332</v>
      </c>
    </row>
    <row r="35" spans="1:10" ht="12.75">
      <c r="A35" t="s">
        <v>48</v>
      </c>
      <c r="B35" s="4">
        <v>-40</v>
      </c>
      <c r="C35" s="4">
        <v>1218</v>
      </c>
      <c r="D35" s="4">
        <v>-1288</v>
      </c>
      <c r="E35" s="4">
        <f t="shared" si="0"/>
        <v>-70</v>
      </c>
      <c r="F35" s="4">
        <f t="shared" si="1"/>
        <v>-30</v>
      </c>
      <c r="G35" s="4"/>
      <c r="H35" s="4"/>
      <c r="I35" s="4"/>
      <c r="J35" s="4">
        <f t="shared" si="2"/>
        <v>-30</v>
      </c>
    </row>
    <row r="36" spans="1:10" ht="12.75">
      <c r="A36" t="s">
        <v>47</v>
      </c>
      <c r="B36" s="4">
        <v>-495</v>
      </c>
      <c r="C36" s="4">
        <v>1219</v>
      </c>
      <c r="D36" s="4">
        <v>-1297</v>
      </c>
      <c r="E36" s="4">
        <f t="shared" si="0"/>
        <v>-78</v>
      </c>
      <c r="F36" s="4">
        <f t="shared" si="1"/>
        <v>417</v>
      </c>
      <c r="G36" s="4"/>
      <c r="H36" s="4"/>
      <c r="I36" s="4"/>
      <c r="J36" s="4">
        <f t="shared" si="2"/>
        <v>417</v>
      </c>
    </row>
    <row r="37" spans="1:10" ht="12.75">
      <c r="A37" t="s">
        <v>49</v>
      </c>
      <c r="B37" s="4">
        <v>-30</v>
      </c>
      <c r="C37" s="4">
        <v>245</v>
      </c>
      <c r="D37" s="4">
        <v>-219</v>
      </c>
      <c r="E37" s="4">
        <f t="shared" si="0"/>
        <v>26</v>
      </c>
      <c r="F37" s="4">
        <f t="shared" si="1"/>
        <v>56</v>
      </c>
      <c r="G37" s="4"/>
      <c r="H37" s="4"/>
      <c r="I37" s="4"/>
      <c r="J37" s="4">
        <f t="shared" si="2"/>
        <v>56</v>
      </c>
    </row>
    <row r="38" spans="1:10" ht="12.75">
      <c r="A38" t="s">
        <v>50</v>
      </c>
      <c r="B38" s="4">
        <v>-20</v>
      </c>
      <c r="C38" s="4">
        <v>684</v>
      </c>
      <c r="D38" s="4">
        <f>-611</f>
        <v>-611</v>
      </c>
      <c r="E38" s="4">
        <f t="shared" si="0"/>
        <v>73</v>
      </c>
      <c r="F38" s="4">
        <f t="shared" si="1"/>
        <v>93</v>
      </c>
      <c r="G38" s="4"/>
      <c r="H38" s="4"/>
      <c r="I38" s="4"/>
      <c r="J38" s="4">
        <f t="shared" si="2"/>
        <v>93</v>
      </c>
    </row>
    <row r="39" spans="1:10" ht="12.75">
      <c r="A39" t="s">
        <v>51</v>
      </c>
      <c r="B39" s="4">
        <v>-15</v>
      </c>
      <c r="C39" s="4">
        <v>390</v>
      </c>
      <c r="D39" s="4">
        <v>-410</v>
      </c>
      <c r="E39" s="4">
        <f t="shared" si="0"/>
        <v>-20</v>
      </c>
      <c r="F39" s="4">
        <f t="shared" si="1"/>
        <v>-5</v>
      </c>
      <c r="G39" s="4"/>
      <c r="H39" s="4"/>
      <c r="I39" s="4"/>
      <c r="J39" s="4">
        <f t="shared" si="2"/>
        <v>-5</v>
      </c>
    </row>
    <row r="40" spans="1:10" ht="12.75">
      <c r="A40" t="s">
        <v>52</v>
      </c>
      <c r="B40" s="4">
        <v>0</v>
      </c>
      <c r="C40" s="4">
        <v>199</v>
      </c>
      <c r="D40" s="4">
        <v>-223</v>
      </c>
      <c r="E40" s="4">
        <f t="shared" si="0"/>
        <v>-24</v>
      </c>
      <c r="F40" s="4">
        <f t="shared" si="1"/>
        <v>-24</v>
      </c>
      <c r="G40" s="4"/>
      <c r="H40" s="4"/>
      <c r="I40" s="4"/>
      <c r="J40" s="4">
        <f t="shared" si="2"/>
        <v>-24</v>
      </c>
    </row>
    <row r="41" spans="1:10" ht="12.75">
      <c r="A41" t="s">
        <v>53</v>
      </c>
      <c r="B41" s="4">
        <v>0</v>
      </c>
      <c r="C41" s="4">
        <v>103</v>
      </c>
      <c r="D41" s="4">
        <v>-89</v>
      </c>
      <c r="E41" s="4">
        <f t="shared" si="0"/>
        <v>14</v>
      </c>
      <c r="F41" s="4">
        <f t="shared" si="1"/>
        <v>14</v>
      </c>
      <c r="G41" s="4"/>
      <c r="H41" s="4"/>
      <c r="I41" s="4"/>
      <c r="J41" s="4">
        <f t="shared" si="2"/>
        <v>14</v>
      </c>
    </row>
    <row r="42" spans="1:10" ht="12.75">
      <c r="A42" t="s">
        <v>56</v>
      </c>
      <c r="B42" s="4">
        <v>0</v>
      </c>
      <c r="C42" s="4">
        <v>109</v>
      </c>
      <c r="D42" s="4">
        <v>-100</v>
      </c>
      <c r="E42" s="4">
        <f t="shared" si="0"/>
        <v>9</v>
      </c>
      <c r="F42" s="4">
        <f t="shared" si="1"/>
        <v>9</v>
      </c>
      <c r="G42" s="4"/>
      <c r="H42" s="4"/>
      <c r="I42" s="4"/>
      <c r="J42" s="4">
        <f t="shared" si="2"/>
        <v>9</v>
      </c>
    </row>
    <row r="43" spans="1:10" ht="12.75">
      <c r="A43" s="7" t="s">
        <v>54</v>
      </c>
      <c r="B43" s="8">
        <f>SUM(B34:B42)</f>
        <v>-803</v>
      </c>
      <c r="C43" s="8">
        <f>SUM(C34:C42)</f>
        <v>13600</v>
      </c>
      <c r="D43" s="8">
        <f>SUM(D34:D42)</f>
        <v>-13467</v>
      </c>
      <c r="E43" s="8">
        <f>SUM(E34:E42)</f>
        <v>133</v>
      </c>
      <c r="F43" s="8">
        <f>SUM(F34:F42)</f>
        <v>936</v>
      </c>
      <c r="G43" s="8"/>
      <c r="H43" s="8">
        <f>SUM(H34:H42)</f>
        <v>-74</v>
      </c>
      <c r="I43" s="8"/>
      <c r="J43" s="8">
        <f>SUM(J34:J42)</f>
        <v>862</v>
      </c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1:10" ht="15.75">
      <c r="A45" s="5" t="s">
        <v>13</v>
      </c>
      <c r="B45" s="6">
        <f aca="true" t="shared" si="3" ref="B45:J45">SUM(B9:B44)-(B43+B32+B20)</f>
        <v>-652</v>
      </c>
      <c r="C45" s="6">
        <f t="shared" si="3"/>
        <v>44589</v>
      </c>
      <c r="D45" s="6">
        <f t="shared" si="3"/>
        <v>-44149</v>
      </c>
      <c r="E45" s="6">
        <f t="shared" si="3"/>
        <v>440</v>
      </c>
      <c r="F45" s="6">
        <f>SUM(F9:F44)-(F43+F32+F20)</f>
        <v>1092</v>
      </c>
      <c r="G45" s="6">
        <f t="shared" si="3"/>
        <v>0</v>
      </c>
      <c r="H45" s="6">
        <f t="shared" si="3"/>
        <v>-74</v>
      </c>
      <c r="I45" s="6">
        <f t="shared" si="3"/>
        <v>0</v>
      </c>
      <c r="J45" s="6">
        <f t="shared" si="3"/>
        <v>1018</v>
      </c>
    </row>
    <row r="49" ht="12.75"/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Håkan Sundblad</cp:lastModifiedBy>
  <cp:lastPrinted>2001-02-13T08:11:51Z</cp:lastPrinted>
  <dcterms:created xsi:type="dcterms:W3CDTF">2001-01-23T09:28:33Z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