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otalt" sheetId="1" r:id="rId1"/>
  </sheets>
  <externalReferences>
    <externalReference r:id="rId4"/>
  </externalReferences>
  <definedNames>
    <definedName name="HTML_CodePage" hidden="1">1252</definedName>
    <definedName name="HTML_Control" hidden="1">{"'Totalt BUN'!$A$1:$K$27","'Totalt BUN'!$A$3:$D$27"}</definedName>
    <definedName name="HTML_Description" hidden="1">""</definedName>
    <definedName name="HTML_Email" hidden="1">""</definedName>
    <definedName name="HTML_Header" hidden="1">"Totalt BUN"</definedName>
    <definedName name="HTML_LastUpdate" hidden="1">"1999-01-26"</definedName>
    <definedName name="HTML_LineAfter" hidden="1">FALSE</definedName>
    <definedName name="HTML_LineBefore" hidden="1">FALSE</definedName>
    <definedName name="HTML_Name" hidden="1">"Win95 TP600"</definedName>
    <definedName name="HTML_OBDlg2" hidden="1">TRUE</definedName>
    <definedName name="HTML_OBDlg4" hidden="1">TRUE</definedName>
    <definedName name="HTML_OS" hidden="1">0</definedName>
    <definedName name="HTML_PathFile" hidden="1">"C:\Mina dokument\EXCELDOC\Budget99\MinHTML.htm"</definedName>
    <definedName name="HTML_Title" hidden="1">"Budget99"</definedName>
  </definedNames>
  <calcPr fullCalcOnLoad="1"/>
</workbook>
</file>

<file path=xl/sharedStrings.xml><?xml version="1.0" encoding="utf-8"?>
<sst xmlns="http://schemas.openxmlformats.org/spreadsheetml/2006/main" count="39" uniqueCount="36">
  <si>
    <t>Budgetuppföljning Barnomsorgs- och utbildningsnämnden januari-augusti 2003</t>
  </si>
  <si>
    <t>Riktvärde</t>
  </si>
  <si>
    <t>Budget</t>
  </si>
  <si>
    <t xml:space="preserve">Utfall i tkr </t>
  </si>
  <si>
    <t>Utfall i</t>
  </si>
  <si>
    <t>Prognos</t>
  </si>
  <si>
    <t>tkr</t>
  </si>
  <si>
    <t>Kostnader</t>
  </si>
  <si>
    <t>Intäkter</t>
  </si>
  <si>
    <t>Netto</t>
  </si>
  <si>
    <t>%</t>
  </si>
  <si>
    <t>2003-12-31</t>
  </si>
  <si>
    <t>Avvikelse</t>
  </si>
  <si>
    <t>Checkram</t>
  </si>
  <si>
    <t>Förskola</t>
  </si>
  <si>
    <t>Förskoleklassomsorg</t>
  </si>
  <si>
    <t>Fritidshem</t>
  </si>
  <si>
    <t>Förskoleklass</t>
  </si>
  <si>
    <t>Grundskola</t>
  </si>
  <si>
    <t>Öppen verksamhet</t>
  </si>
  <si>
    <t xml:space="preserve">Fritidsklubb </t>
  </si>
  <si>
    <t>Likvärdighetsgaranti</t>
  </si>
  <si>
    <t>Förskoleverksamhet</t>
  </si>
  <si>
    <t>Individinriktade resurser</t>
  </si>
  <si>
    <t>Mindre undervisningsgrupper</t>
  </si>
  <si>
    <t>Modersmålsträning</t>
  </si>
  <si>
    <t>Interkom merk barn i behov</t>
  </si>
  <si>
    <t>Skola och skolbarnsomsorg</t>
  </si>
  <si>
    <t>Resor exkl särskolans</t>
  </si>
  <si>
    <t>Särskola</t>
  </si>
  <si>
    <t>Modersmål</t>
  </si>
  <si>
    <t>Svenska som andraspråk</t>
  </si>
  <si>
    <t>Övriga verksamheter</t>
  </si>
  <si>
    <t>Öppna förskolor</t>
  </si>
  <si>
    <t>Nämnd och myndighetsfunktioner</t>
  </si>
  <si>
    <t>SUMMA</t>
  </si>
</sst>
</file>

<file path=xl/styles.xml><?xml version="1.0" encoding="utf-8"?>
<styleSheet xmlns="http://schemas.openxmlformats.org/spreadsheetml/2006/main">
  <numFmts count="3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0.000%"/>
    <numFmt numFmtId="166" formatCode="0.0000%"/>
    <numFmt numFmtId="167" formatCode="0.00000%"/>
    <numFmt numFmtId="168" formatCode="0.000000%"/>
    <numFmt numFmtId="169" formatCode="0.0000000%"/>
    <numFmt numFmtId="170" formatCode="0.00000000%"/>
    <numFmt numFmtId="171" formatCode="0.0000"/>
    <numFmt numFmtId="172" formatCode="#,##0.0"/>
    <numFmt numFmtId="173" formatCode="0.0000000"/>
    <numFmt numFmtId="174" formatCode="0.000000"/>
    <numFmt numFmtId="175" formatCode="0.00000"/>
    <numFmt numFmtId="176" formatCode="0.000"/>
    <numFmt numFmtId="177" formatCode="_-* #,##0.0\ _k_r_-;\-* #,##0.0\ _k_r_-;_-* &quot;-&quot;??\ _k_r_-;_-@_-"/>
    <numFmt numFmtId="178" formatCode="_-* #,##0\ _k_r_-;\-* #,##0\ _k_r_-;_-* &quot;-&quot;??\ _k_r_-;_-@_-"/>
    <numFmt numFmtId="179" formatCode="#,##0.000"/>
    <numFmt numFmtId="180" formatCode="#,##0.0000"/>
    <numFmt numFmtId="181" formatCode="#,##0.00000"/>
    <numFmt numFmtId="182" formatCode="0.0"/>
    <numFmt numFmtId="183" formatCode=";;"/>
    <numFmt numFmtId="184" formatCode="_-* #,##0.000\ _k_r_-;\-* #,##0.000\ _k_r_-;_-* &quot;-&quot;??\ _k_r_-;_-@_-"/>
    <numFmt numFmtId="185" formatCode="#,##0_ ;\-#,##0\ "/>
    <numFmt numFmtId="186" formatCode="yy/mm/dd"/>
  </numFmts>
  <fonts count="15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0"/>
      <color indexed="12"/>
      <name val="Arial"/>
      <family val="0"/>
    </font>
    <font>
      <sz val="8"/>
      <name val="Times New Roman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0"/>
      <name val="Arial Narrow"/>
      <family val="0"/>
    </font>
    <font>
      <sz val="10"/>
      <name val="Arial Narrow"/>
      <family val="2"/>
    </font>
    <font>
      <sz val="10"/>
      <name val="Times New Roman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Times New Roman"/>
      <family val="1"/>
    </font>
    <font>
      <b/>
      <sz val="12"/>
      <name val="Arial Narrow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164" fontId="8" fillId="0" borderId="0" xfId="16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3" fontId="8" fillId="2" borderId="0" xfId="0" applyNumberFormat="1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 horizontal="centerContinuous"/>
    </xf>
    <xf numFmtId="3" fontId="8" fillId="2" borderId="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3" fontId="8" fillId="2" borderId="0" xfId="0" applyNumberFormat="1" applyFont="1" applyFill="1" applyBorder="1" applyAlignment="1" quotePrefix="1">
      <alignment horizontal="center"/>
    </xf>
    <xf numFmtId="3" fontId="8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8" fillId="2" borderId="0" xfId="0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164" fontId="8" fillId="2" borderId="0" xfId="16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64" fontId="10" fillId="0" borderId="0" xfId="16" applyNumberFormat="1" applyFont="1" applyBorder="1" applyAlignment="1">
      <alignment/>
    </xf>
    <xf numFmtId="3" fontId="10" fillId="0" borderId="0" xfId="16" applyNumberFormat="1" applyFont="1" applyBorder="1" applyAlignment="1">
      <alignment/>
    </xf>
    <xf numFmtId="0" fontId="12" fillId="2" borderId="0" xfId="0" applyFont="1" applyFill="1" applyBorder="1" applyAlignment="1">
      <alignment/>
    </xf>
    <xf numFmtId="3" fontId="12" fillId="2" borderId="0" xfId="0" applyNumberFormat="1" applyFont="1" applyFill="1" applyBorder="1" applyAlignment="1">
      <alignment/>
    </xf>
    <xf numFmtId="3" fontId="12" fillId="2" borderId="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64" fontId="10" fillId="0" borderId="0" xfId="16" applyNumberFormat="1" applyFont="1" applyBorder="1" applyAlignment="1">
      <alignment/>
    </xf>
    <xf numFmtId="3" fontId="10" fillId="0" borderId="0" xfId="16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10" fillId="0" borderId="1" xfId="0" applyFont="1" applyBorder="1" applyAlignment="1">
      <alignment/>
    </xf>
    <xf numFmtId="0" fontId="13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/>
    </xf>
  </cellXfs>
  <cellStyles count="7">
    <cellStyle name="Normal" xfId="0"/>
    <cellStyle name="Hyperlink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na%20Dokument\WORDDOC\BUN\Augusti%20BU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räkning "/>
      <sheetName val="Totalt"/>
      <sheetName val="Periodåret"/>
      <sheetName val="Periodvt"/>
      <sheetName val="Periodht"/>
      <sheetName val="Periodtotalt"/>
      <sheetName val="Fördelning checkram"/>
      <sheetName val="Åttor"/>
    </sheetNames>
    <sheetDataSet>
      <sheetData sheetId="2">
        <row r="1">
          <cell r="G1">
            <v>8</v>
          </cell>
        </row>
        <row r="6">
          <cell r="C6">
            <v>550</v>
          </cell>
        </row>
        <row r="7">
          <cell r="C7">
            <v>484</v>
          </cell>
        </row>
        <row r="8">
          <cell r="C8">
            <v>10919</v>
          </cell>
        </row>
        <row r="11">
          <cell r="C11">
            <v>3593</v>
          </cell>
          <cell r="H11">
            <v>226</v>
          </cell>
          <cell r="L11">
            <v>4600</v>
          </cell>
        </row>
        <row r="12">
          <cell r="C12">
            <v>772</v>
          </cell>
          <cell r="L12">
            <v>600</v>
          </cell>
        </row>
        <row r="13">
          <cell r="C13">
            <v>722</v>
          </cell>
          <cell r="L13">
            <v>1900</v>
          </cell>
        </row>
        <row r="14">
          <cell r="C14">
            <v>0</v>
          </cell>
          <cell r="L14">
            <v>0</v>
          </cell>
        </row>
        <row r="17">
          <cell r="C17">
            <v>10141</v>
          </cell>
          <cell r="H17">
            <v>3</v>
          </cell>
          <cell r="L17">
            <v>14500</v>
          </cell>
        </row>
        <row r="18">
          <cell r="C18">
            <v>1241</v>
          </cell>
          <cell r="L18">
            <v>2800</v>
          </cell>
        </row>
        <row r="19">
          <cell r="C19">
            <v>74</v>
          </cell>
          <cell r="H19">
            <v>74</v>
          </cell>
        </row>
        <row r="21">
          <cell r="C21">
            <v>2680</v>
          </cell>
          <cell r="H21">
            <v>14</v>
          </cell>
        </row>
        <row r="22">
          <cell r="L22">
            <v>3985</v>
          </cell>
        </row>
        <row r="23">
          <cell r="L23">
            <v>315</v>
          </cell>
        </row>
        <row r="27">
          <cell r="C27">
            <v>14387</v>
          </cell>
          <cell r="H27">
            <v>111</v>
          </cell>
          <cell r="L27">
            <v>21100</v>
          </cell>
        </row>
        <row r="28">
          <cell r="C28">
            <v>2597</v>
          </cell>
          <cell r="L28">
            <v>3775</v>
          </cell>
        </row>
        <row r="29">
          <cell r="C29">
            <v>27</v>
          </cell>
          <cell r="L29">
            <v>125</v>
          </cell>
        </row>
        <row r="30">
          <cell r="C30">
            <v>949</v>
          </cell>
          <cell r="L30">
            <v>1700</v>
          </cell>
        </row>
        <row r="31">
          <cell r="C31">
            <v>167</v>
          </cell>
          <cell r="L31">
            <v>500</v>
          </cell>
        </row>
        <row r="32">
          <cell r="C32">
            <v>47</v>
          </cell>
          <cell r="L32">
            <v>0</v>
          </cell>
        </row>
        <row r="33">
          <cell r="C33">
            <v>150</v>
          </cell>
          <cell r="H33">
            <v>151</v>
          </cell>
        </row>
        <row r="36">
          <cell r="C36">
            <v>312203</v>
          </cell>
          <cell r="H36">
            <v>12533</v>
          </cell>
          <cell r="L36">
            <v>446897</v>
          </cell>
        </row>
        <row r="37">
          <cell r="C37">
            <v>47911</v>
          </cell>
          <cell r="H37">
            <v>0</v>
          </cell>
          <cell r="L37">
            <v>75787</v>
          </cell>
        </row>
        <row r="38">
          <cell r="C38">
            <v>6513</v>
          </cell>
          <cell r="H38">
            <v>0</v>
          </cell>
          <cell r="L38">
            <v>9138</v>
          </cell>
        </row>
        <row r="39">
          <cell r="C39">
            <v>217</v>
          </cell>
          <cell r="H39">
            <v>0</v>
          </cell>
          <cell r="L39">
            <v>538</v>
          </cell>
        </row>
        <row r="40">
          <cell r="C40">
            <v>118</v>
          </cell>
          <cell r="H40">
            <v>0</v>
          </cell>
          <cell r="L40">
            <v>0</v>
          </cell>
        </row>
        <row r="41">
          <cell r="C41">
            <v>470</v>
          </cell>
          <cell r="H41">
            <v>0</v>
          </cell>
          <cell r="L41">
            <v>940</v>
          </cell>
        </row>
        <row r="42">
          <cell r="C42">
            <v>3686</v>
          </cell>
          <cell r="H42">
            <v>247</v>
          </cell>
          <cell r="L42">
            <v>5415</v>
          </cell>
        </row>
        <row r="43">
          <cell r="C43">
            <v>1092</v>
          </cell>
          <cell r="H43">
            <v>0</v>
          </cell>
          <cell r="L43">
            <v>1400</v>
          </cell>
        </row>
        <row r="44">
          <cell r="C44">
            <v>21</v>
          </cell>
          <cell r="H44">
            <v>0</v>
          </cell>
          <cell r="L44">
            <v>385</v>
          </cell>
        </row>
        <row r="45">
          <cell r="C45">
            <v>5353</v>
          </cell>
          <cell r="H45">
            <v>200</v>
          </cell>
          <cell r="L45">
            <v>8100</v>
          </cell>
        </row>
        <row r="46">
          <cell r="C46">
            <v>1333</v>
          </cell>
          <cell r="L46">
            <v>2000</v>
          </cell>
        </row>
        <row r="47">
          <cell r="C47">
            <v>17</v>
          </cell>
          <cell r="H47">
            <v>0</v>
          </cell>
          <cell r="L47">
            <v>300</v>
          </cell>
        </row>
        <row r="48">
          <cell r="C48">
            <v>22222</v>
          </cell>
          <cell r="H48">
            <v>333</v>
          </cell>
          <cell r="L48">
            <v>31950</v>
          </cell>
        </row>
        <row r="49">
          <cell r="C49">
            <v>3288</v>
          </cell>
          <cell r="H49">
            <v>0</v>
          </cell>
          <cell r="L49">
            <v>4900</v>
          </cell>
        </row>
        <row r="50">
          <cell r="C50">
            <v>7095</v>
          </cell>
          <cell r="H50">
            <v>0</v>
          </cell>
          <cell r="L50">
            <v>11400</v>
          </cell>
        </row>
        <row r="51">
          <cell r="C51">
            <v>8431</v>
          </cell>
          <cell r="H51">
            <v>733</v>
          </cell>
          <cell r="L51">
            <v>9300</v>
          </cell>
        </row>
        <row r="52">
          <cell r="C52">
            <v>2913</v>
          </cell>
          <cell r="L52">
            <v>4000</v>
          </cell>
        </row>
        <row r="53">
          <cell r="C53">
            <v>7</v>
          </cell>
          <cell r="L53">
            <v>0</v>
          </cell>
        </row>
        <row r="54">
          <cell r="C54">
            <v>3439</v>
          </cell>
          <cell r="H54">
            <v>2997</v>
          </cell>
        </row>
        <row r="58">
          <cell r="C58">
            <v>2407</v>
          </cell>
          <cell r="H58">
            <v>103</v>
          </cell>
          <cell r="L58">
            <v>3450</v>
          </cell>
        </row>
        <row r="59">
          <cell r="C59">
            <v>269</v>
          </cell>
          <cell r="H59">
            <v>0</v>
          </cell>
          <cell r="L59">
            <v>350</v>
          </cell>
        </row>
        <row r="60">
          <cell r="C60">
            <v>180</v>
          </cell>
          <cell r="H60">
            <v>0</v>
          </cell>
          <cell r="L60">
            <v>400</v>
          </cell>
        </row>
        <row r="61">
          <cell r="C61">
            <v>10215</v>
          </cell>
          <cell r="H61">
            <v>906</v>
          </cell>
          <cell r="L61">
            <v>13600</v>
          </cell>
        </row>
        <row r="62">
          <cell r="C62">
            <v>1117</v>
          </cell>
          <cell r="H62">
            <v>0</v>
          </cell>
          <cell r="L62">
            <v>900</v>
          </cell>
        </row>
        <row r="63">
          <cell r="C63">
            <v>1307</v>
          </cell>
          <cell r="H63">
            <v>0</v>
          </cell>
          <cell r="L63">
            <v>2400</v>
          </cell>
        </row>
        <row r="64">
          <cell r="C64">
            <v>13</v>
          </cell>
          <cell r="H64">
            <v>0</v>
          </cell>
          <cell r="L64">
            <v>0</v>
          </cell>
        </row>
        <row r="65">
          <cell r="C65">
            <v>1413</v>
          </cell>
          <cell r="H65">
            <v>0</v>
          </cell>
          <cell r="L65">
            <v>2200</v>
          </cell>
        </row>
        <row r="66">
          <cell r="C66">
            <v>0</v>
          </cell>
          <cell r="H66">
            <v>0</v>
          </cell>
          <cell r="L66">
            <v>200</v>
          </cell>
        </row>
        <row r="68">
          <cell r="C68">
            <v>30</v>
          </cell>
          <cell r="H68">
            <v>66</v>
          </cell>
          <cell r="L68">
            <v>0</v>
          </cell>
        </row>
      </sheetData>
      <sheetData sheetId="5">
        <row r="6">
          <cell r="M6">
            <v>0</v>
          </cell>
        </row>
        <row r="7">
          <cell r="M7">
            <v>726</v>
          </cell>
        </row>
        <row r="8">
          <cell r="M8">
            <v>15574</v>
          </cell>
        </row>
        <row r="11">
          <cell r="M11">
            <v>5490</v>
          </cell>
        </row>
        <row r="12">
          <cell r="M12">
            <v>800</v>
          </cell>
        </row>
        <row r="13">
          <cell r="M13">
            <v>1359</v>
          </cell>
        </row>
        <row r="14">
          <cell r="M14">
            <v>0</v>
          </cell>
        </row>
        <row r="17">
          <cell r="M17">
            <v>15204</v>
          </cell>
        </row>
        <row r="18">
          <cell r="M18">
            <v>1853</v>
          </cell>
        </row>
        <row r="22">
          <cell r="M22">
            <v>3642</v>
          </cell>
        </row>
        <row r="23">
          <cell r="M23">
            <v>338</v>
          </cell>
        </row>
        <row r="27">
          <cell r="M27">
            <v>21495</v>
          </cell>
        </row>
        <row r="28">
          <cell r="M28">
            <v>3895</v>
          </cell>
        </row>
        <row r="29">
          <cell r="M29">
            <v>52</v>
          </cell>
        </row>
        <row r="30">
          <cell r="M30">
            <v>1300</v>
          </cell>
        </row>
        <row r="31">
          <cell r="M31">
            <v>250</v>
          </cell>
        </row>
        <row r="32">
          <cell r="M32">
            <v>94</v>
          </cell>
        </row>
        <row r="36">
          <cell r="M36">
            <v>451132</v>
          </cell>
        </row>
        <row r="37">
          <cell r="M37">
            <v>71859</v>
          </cell>
        </row>
        <row r="38">
          <cell r="M38">
            <v>9770</v>
          </cell>
        </row>
        <row r="39">
          <cell r="M39">
            <v>217</v>
          </cell>
        </row>
        <row r="40">
          <cell r="M40">
            <v>118</v>
          </cell>
        </row>
        <row r="41">
          <cell r="M41">
            <v>940</v>
          </cell>
        </row>
        <row r="42">
          <cell r="M42">
            <v>6086</v>
          </cell>
        </row>
        <row r="43">
          <cell r="M43">
            <v>1100</v>
          </cell>
        </row>
        <row r="44">
          <cell r="M44">
            <v>50</v>
          </cell>
        </row>
        <row r="45">
          <cell r="M45">
            <v>8283</v>
          </cell>
        </row>
        <row r="46">
          <cell r="M46">
            <v>2000</v>
          </cell>
        </row>
        <row r="47">
          <cell r="M47">
            <v>50</v>
          </cell>
        </row>
        <row r="48">
          <cell r="M48">
            <v>33167</v>
          </cell>
        </row>
        <row r="49">
          <cell r="M49">
            <v>4800</v>
          </cell>
        </row>
        <row r="50">
          <cell r="M50">
            <v>10643</v>
          </cell>
        </row>
        <row r="51">
          <cell r="M51">
            <v>11996</v>
          </cell>
        </row>
        <row r="52">
          <cell r="M52">
            <v>4370</v>
          </cell>
        </row>
        <row r="53">
          <cell r="M53">
            <v>0</v>
          </cell>
        </row>
        <row r="54">
          <cell r="M54">
            <v>0</v>
          </cell>
        </row>
        <row r="58">
          <cell r="M58">
            <v>1666</v>
          </cell>
        </row>
        <row r="59">
          <cell r="M59">
            <v>197</v>
          </cell>
        </row>
        <row r="60">
          <cell r="M60">
            <v>180</v>
          </cell>
        </row>
        <row r="61">
          <cell r="M61">
            <v>13911</v>
          </cell>
        </row>
        <row r="62">
          <cell r="M62">
            <v>1676</v>
          </cell>
        </row>
        <row r="63">
          <cell r="M63">
            <v>1961</v>
          </cell>
        </row>
        <row r="64">
          <cell r="M64">
            <v>26</v>
          </cell>
        </row>
        <row r="65">
          <cell r="M65">
            <v>2120</v>
          </cell>
        </row>
        <row r="66">
          <cell r="M66">
            <v>0</v>
          </cell>
        </row>
        <row r="68">
          <cell r="M6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88"/>
  <sheetViews>
    <sheetView tabSelected="1" workbookViewId="0" topLeftCell="A1">
      <selection activeCell="A20" sqref="A20:IV23"/>
    </sheetView>
  </sheetViews>
  <sheetFormatPr defaultColWidth="9.00390625" defaultRowHeight="15.75"/>
  <cols>
    <col min="1" max="1" width="22.25390625" style="0" customWidth="1"/>
    <col min="2" max="2" width="7.25390625" style="2" customWidth="1"/>
    <col min="3" max="3" width="7.75390625" style="2" bestFit="1" customWidth="1"/>
    <col min="4" max="4" width="6.00390625" style="2" bestFit="1" customWidth="1"/>
    <col min="5" max="5" width="7.375" style="2" customWidth="1"/>
    <col min="6" max="6" width="6.00390625" style="2" customWidth="1"/>
    <col min="7" max="7" width="7.875" style="2" bestFit="1" customWidth="1"/>
    <col min="8" max="8" width="7.00390625" style="2" bestFit="1" customWidth="1"/>
    <col min="9" max="16384" width="9.00390625" style="2" customWidth="1"/>
  </cols>
  <sheetData>
    <row r="1" ht="16.5">
      <c r="A1" s="1" t="s">
        <v>0</v>
      </c>
    </row>
    <row r="2" ht="9" customHeight="1">
      <c r="A2" s="3"/>
    </row>
    <row r="3" spans="1:8" ht="15.75">
      <c r="A3" s="4" t="s">
        <v>1</v>
      </c>
      <c r="B3" s="5">
        <f>'[1]Periodåret'!G1/12</f>
        <v>0.6666666666666666</v>
      </c>
      <c r="C3" s="6"/>
      <c r="D3" s="7"/>
      <c r="E3" s="7"/>
      <c r="F3" s="7"/>
      <c r="G3" s="7"/>
      <c r="H3" s="7"/>
    </row>
    <row r="4" spans="1:8" ht="4.5" customHeight="1">
      <c r="A4" s="8"/>
      <c r="B4" s="7"/>
      <c r="C4" s="7"/>
      <c r="D4" s="7"/>
      <c r="E4" s="7"/>
      <c r="F4" s="7"/>
      <c r="G4" s="7"/>
      <c r="H4" s="7"/>
    </row>
    <row r="5" spans="1:254" s="13" customFormat="1" ht="15.75">
      <c r="A5" s="9"/>
      <c r="B5" s="10" t="s">
        <v>2</v>
      </c>
      <c r="C5" s="11" t="s">
        <v>3</v>
      </c>
      <c r="D5" s="11"/>
      <c r="E5" s="11"/>
      <c r="F5" s="12" t="s">
        <v>4</v>
      </c>
      <c r="G5" s="10" t="s">
        <v>5</v>
      </c>
      <c r="H5" s="10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s="13" customFormat="1" ht="15.75">
      <c r="A6" s="9"/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4" t="s">
        <v>11</v>
      </c>
      <c r="H6" s="10" t="s">
        <v>12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s="13" customFormat="1" ht="6" customHeight="1">
      <c r="A7" s="9"/>
      <c r="B7" s="15"/>
      <c r="C7" s="16"/>
      <c r="D7" s="16"/>
      <c r="E7" s="16"/>
      <c r="F7" s="16"/>
      <c r="G7" s="16"/>
      <c r="H7" s="1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8" ht="15.75">
      <c r="A8" s="17" t="s">
        <v>13</v>
      </c>
      <c r="B8" s="18">
        <f>SUM(B9:B15)</f>
        <v>1033100</v>
      </c>
      <c r="C8" s="18">
        <f>SUM(C9:C15)</f>
        <v>767149</v>
      </c>
      <c r="D8" s="18">
        <f>SUM(D9:D15)</f>
        <v>65802</v>
      </c>
      <c r="E8" s="18">
        <f>SUM(E9:E15)</f>
        <v>701347</v>
      </c>
      <c r="F8" s="19">
        <f>E8/B13</f>
        <v>1.3048316279069767</v>
      </c>
      <c r="G8" s="18">
        <f>SUM(G9:G15)</f>
        <v>1041184</v>
      </c>
      <c r="H8" s="18">
        <f aca="true" t="shared" si="0" ref="H8:H15">B8-G8</f>
        <v>-8084</v>
      </c>
    </row>
    <row r="9" spans="1:8" ht="15.75">
      <c r="A9" s="20" t="s">
        <v>14</v>
      </c>
      <c r="B9" s="21">
        <v>333700</v>
      </c>
      <c r="C9" s="21">
        <v>267426</v>
      </c>
      <c r="D9" s="21">
        <v>34859</v>
      </c>
      <c r="E9" s="21">
        <f aca="true" t="shared" si="1" ref="E9:E15">C9-D9</f>
        <v>232567</v>
      </c>
      <c r="F9" s="22">
        <f aca="true" t="shared" si="2" ref="F9:F15">E9/B9</f>
        <v>0.6969343721905904</v>
      </c>
      <c r="G9" s="23">
        <v>341700</v>
      </c>
      <c r="H9" s="23">
        <f t="shared" si="0"/>
        <v>-8000</v>
      </c>
    </row>
    <row r="10" spans="1:8" ht="15.75">
      <c r="A10" s="20" t="s">
        <v>15</v>
      </c>
      <c r="B10" s="21">
        <v>42300</v>
      </c>
      <c r="C10" s="21">
        <v>28301</v>
      </c>
      <c r="D10" s="21">
        <v>3492</v>
      </c>
      <c r="E10" s="21">
        <f t="shared" si="1"/>
        <v>24809</v>
      </c>
      <c r="F10" s="22">
        <f t="shared" si="2"/>
        <v>0.586501182033097</v>
      </c>
      <c r="G10" s="23">
        <v>37900</v>
      </c>
      <c r="H10" s="23">
        <f t="shared" si="0"/>
        <v>4400</v>
      </c>
    </row>
    <row r="11" spans="1:8" ht="15.75">
      <c r="A11" s="20" t="s">
        <v>16</v>
      </c>
      <c r="B11" s="21">
        <v>73000</v>
      </c>
      <c r="C11" s="21">
        <v>66335</v>
      </c>
      <c r="D11" s="21">
        <v>11399</v>
      </c>
      <c r="E11" s="21">
        <f t="shared" si="1"/>
        <v>54936</v>
      </c>
      <c r="F11" s="22">
        <f t="shared" si="2"/>
        <v>0.7525479452054794</v>
      </c>
      <c r="G11" s="23">
        <v>79000</v>
      </c>
      <c r="H11" s="23">
        <f t="shared" si="0"/>
        <v>-6000</v>
      </c>
    </row>
    <row r="12" spans="1:8" ht="15.75">
      <c r="A12" s="20" t="s">
        <v>17</v>
      </c>
      <c r="B12" s="21">
        <f>'[1]Periodåret'!L27+'[1]Periodåret'!L28+'[1]Periodåret'!L29</f>
        <v>25000</v>
      </c>
      <c r="C12" s="21">
        <f>'[1]Periodåret'!C27+'[1]Periodåret'!C28+'[1]Periodåret'!C29+'[1]Periodåret'!C33</f>
        <v>17161</v>
      </c>
      <c r="D12" s="21">
        <f>'[1]Periodåret'!H27+'[1]Periodåret'!H28+'[1]Periodåret'!H29+'[1]Periodåret'!H33</f>
        <v>262</v>
      </c>
      <c r="E12" s="21">
        <f t="shared" si="1"/>
        <v>16899</v>
      </c>
      <c r="F12" s="22">
        <f t="shared" si="2"/>
        <v>0.67596</v>
      </c>
      <c r="G12" s="23">
        <f>'[1]Periodtotalt'!M27+'[1]Periodtotalt'!M28+'[1]Periodtotalt'!M29</f>
        <v>25442</v>
      </c>
      <c r="H12" s="23">
        <f t="shared" si="0"/>
        <v>-442</v>
      </c>
    </row>
    <row r="13" spans="1:8" ht="15.75">
      <c r="A13" s="20" t="s">
        <v>18</v>
      </c>
      <c r="B13" s="21">
        <f>'[1]Periodåret'!L36+'[1]Periodåret'!L37+'[1]Periodåret'!L38+'[1]Periodåret'!L39+'[1]Periodåret'!L41+'[1]Periodåret'!L40+'[1]Periodåret'!L53+'[1]Periodåret'!L58+'[1]Periodåret'!L59+'[1]Periodåret'!L60+'[1]Periodåret'!L64+'[1]Periodåret'!L68</f>
        <v>537500</v>
      </c>
      <c r="C13" s="21">
        <f>'[1]Periodåret'!C36+'[1]Periodåret'!C37+'[1]Periodåret'!C38+'[1]Periodåret'!C39+'[1]Periodåret'!C40+'[1]Periodåret'!C41+'[1]Periodåret'!C53+'[1]Periodåret'!C58+'[1]Periodåret'!C59+'[1]Periodåret'!C60+'[1]Periodåret'!C64+'[1]Periodåret'!C54+'[1]Periodåret'!C64+'[1]Periodåret'!C68</f>
        <v>373790</v>
      </c>
      <c r="D13" s="21">
        <f>'[1]Periodåret'!H36+'[1]Periodåret'!H37+'[1]Periodåret'!H38+'[1]Periodåret'!H39+'[1]Periodåret'!H40+'[1]Periodåret'!H41+'[1]Periodåret'!H53+'[1]Periodåret'!H58+'[1]Periodåret'!H59+'[1]Periodåret'!H60+'[1]Periodåret'!H64+'[1]Periodåret'!H54+'[1]Periodåret'!H68</f>
        <v>15699</v>
      </c>
      <c r="E13" s="21">
        <f t="shared" si="1"/>
        <v>358091</v>
      </c>
      <c r="F13" s="22">
        <f t="shared" si="2"/>
        <v>0.6662158139534884</v>
      </c>
      <c r="G13" s="23">
        <f>'[1]Periodtotalt'!M36+'[1]Periodtotalt'!M37+'[1]Periodtotalt'!M38+'[1]Periodtotalt'!M39+'[1]Periodtotalt'!M40+'[1]Periodtotalt'!M41+'[1]Periodtotalt'!M53+'[1]Periodtotalt'!M54+'[1]Periodtotalt'!M58+'[1]Periodtotalt'!M59+'[1]Periodtotalt'!M60+'[1]Periodtotalt'!M64+'[1]Periodtotalt'!M68</f>
        <v>536105</v>
      </c>
      <c r="H13" s="23">
        <f t="shared" si="0"/>
        <v>1395</v>
      </c>
    </row>
    <row r="14" spans="1:8" ht="15.75">
      <c r="A14" s="20" t="s">
        <v>19</v>
      </c>
      <c r="B14" s="21">
        <f>'[1]Periodåret'!L17+'[1]Periodåret'!L18</f>
        <v>17300</v>
      </c>
      <c r="C14" s="21">
        <f>'[1]Periodåret'!C17+'[1]Periodåret'!C18+'[1]Periodåret'!C19</f>
        <v>11456</v>
      </c>
      <c r="D14" s="21">
        <f>'[1]Periodåret'!H17+'[1]Periodåret'!H18+'[1]Periodåret'!H19</f>
        <v>77</v>
      </c>
      <c r="E14" s="21">
        <f t="shared" si="1"/>
        <v>11379</v>
      </c>
      <c r="F14" s="22">
        <f t="shared" si="2"/>
        <v>0.6577456647398844</v>
      </c>
      <c r="G14" s="23">
        <f>'[1]Periodtotalt'!M17+'[1]Periodtotalt'!M18</f>
        <v>17057</v>
      </c>
      <c r="H14" s="23">
        <f t="shared" si="0"/>
        <v>243</v>
      </c>
    </row>
    <row r="15" spans="1:8" ht="15.75">
      <c r="A15" s="20" t="s">
        <v>20</v>
      </c>
      <c r="B15" s="21">
        <f>'[1]Periodåret'!L22+'[1]Periodåret'!L23</f>
        <v>4300</v>
      </c>
      <c r="C15" s="21">
        <f>'[1]Periodåret'!C21</f>
        <v>2680</v>
      </c>
      <c r="D15" s="21">
        <f>'[1]Periodåret'!H21</f>
        <v>14</v>
      </c>
      <c r="E15" s="21">
        <f t="shared" si="1"/>
        <v>2666</v>
      </c>
      <c r="F15" s="22">
        <f t="shared" si="2"/>
        <v>0.62</v>
      </c>
      <c r="G15" s="23">
        <f>'[1]Periodtotalt'!M22+'[1]Periodtotalt'!M23</f>
        <v>3980</v>
      </c>
      <c r="H15" s="23">
        <f t="shared" si="0"/>
        <v>320</v>
      </c>
    </row>
    <row r="16" spans="1:8" ht="15.75">
      <c r="A16" s="20"/>
      <c r="B16" s="21"/>
      <c r="C16" s="21"/>
      <c r="D16" s="21"/>
      <c r="E16" s="21"/>
      <c r="F16" s="21"/>
      <c r="G16" s="21"/>
      <c r="H16" s="21"/>
    </row>
    <row r="17" spans="1:8" ht="15.75">
      <c r="A17" s="17" t="s">
        <v>21</v>
      </c>
      <c r="B17" s="18">
        <f>B19+B25</f>
        <v>123200</v>
      </c>
      <c r="C17" s="18">
        <f>C19+C25</f>
        <v>87343</v>
      </c>
      <c r="D17" s="18">
        <f>D19+D25</f>
        <v>3148</v>
      </c>
      <c r="E17" s="18">
        <f>E19+E25</f>
        <v>84195</v>
      </c>
      <c r="F17" s="19">
        <f>E17/B17</f>
        <v>0.683400974025974</v>
      </c>
      <c r="G17" s="18">
        <f>G19+G25</f>
        <v>128506</v>
      </c>
      <c r="H17" s="18">
        <f>B17-G17</f>
        <v>-5306</v>
      </c>
    </row>
    <row r="18" spans="1:8" ht="5.25" customHeight="1">
      <c r="A18" s="20"/>
      <c r="B18" s="21"/>
      <c r="C18" s="21"/>
      <c r="D18" s="21"/>
      <c r="E18" s="21"/>
      <c r="F18" s="21"/>
      <c r="G18" s="21"/>
      <c r="H18" s="21"/>
    </row>
    <row r="19" spans="1:8" s="27" customFormat="1" ht="13.5">
      <c r="A19" s="24" t="s">
        <v>22</v>
      </c>
      <c r="B19" s="25">
        <f>SUM(B20:B23)</f>
        <v>15450</v>
      </c>
      <c r="C19" s="25">
        <f>SUM(C20:C23)</f>
        <v>11590</v>
      </c>
      <c r="D19" s="25">
        <f>SUM(D20:D23)</f>
        <v>503</v>
      </c>
      <c r="E19" s="25">
        <f>SUM(E20:E23)</f>
        <v>11087</v>
      </c>
      <c r="F19" s="19">
        <f>E19/B19</f>
        <v>0.7176051779935275</v>
      </c>
      <c r="G19" s="25">
        <f>SUM(G20:G23)</f>
        <v>17000</v>
      </c>
      <c r="H19" s="26">
        <f>B19-G19</f>
        <v>-1550</v>
      </c>
    </row>
    <row r="20" spans="1:254" s="33" customFormat="1" ht="12.75" hidden="1">
      <c r="A20" s="28" t="s">
        <v>23</v>
      </c>
      <c r="B20" s="29">
        <v>15450</v>
      </c>
      <c r="C20" s="29">
        <v>11590</v>
      </c>
      <c r="D20" s="29">
        <v>503</v>
      </c>
      <c r="E20" s="29">
        <f>C20-D20</f>
        <v>11087</v>
      </c>
      <c r="F20" s="30">
        <f>E20/B20</f>
        <v>0.7176051779935275</v>
      </c>
      <c r="G20" s="29">
        <v>17000</v>
      </c>
      <c r="H20" s="31">
        <f>B20-G20</f>
        <v>-1550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</row>
    <row r="21" spans="1:254" s="28" customFormat="1" ht="12.75" hidden="1">
      <c r="A21" s="28" t="s">
        <v>24</v>
      </c>
      <c r="B21" s="29"/>
      <c r="C21" s="29"/>
      <c r="D21" s="29"/>
      <c r="E21" s="29">
        <f>C21-D21</f>
        <v>0</v>
      </c>
      <c r="F21" s="30" t="e">
        <f>E21/B21</f>
        <v>#DIV/0!</v>
      </c>
      <c r="G21" s="29"/>
      <c r="H21" s="31">
        <f>B21-G21</f>
        <v>0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</row>
    <row r="22" spans="1:254" s="28" customFormat="1" ht="12.75" hidden="1">
      <c r="A22" s="28" t="s">
        <v>25</v>
      </c>
      <c r="B22" s="29"/>
      <c r="C22" s="29"/>
      <c r="D22" s="29"/>
      <c r="E22" s="29">
        <f>C22-D22</f>
        <v>0</v>
      </c>
      <c r="F22" s="30" t="e">
        <f>E22/B22</f>
        <v>#DIV/0!</v>
      </c>
      <c r="G22" s="29"/>
      <c r="H22" s="31">
        <f>B22-G22</f>
        <v>0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</row>
    <row r="23" spans="1:254" s="28" customFormat="1" ht="12.75" hidden="1">
      <c r="A23" s="28" t="s">
        <v>26</v>
      </c>
      <c r="B23" s="29"/>
      <c r="C23" s="29"/>
      <c r="D23" s="29"/>
      <c r="E23" s="29">
        <f>C23-D23</f>
        <v>0</v>
      </c>
      <c r="F23" s="30" t="e">
        <f>E23/B23</f>
        <v>#DIV/0!</v>
      </c>
      <c r="G23" s="29"/>
      <c r="H23" s="31">
        <f>B23-G23</f>
        <v>0</v>
      </c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</row>
    <row r="24" spans="1:8" ht="5.25" customHeight="1">
      <c r="A24" s="20"/>
      <c r="B24" s="21"/>
      <c r="C24" s="21"/>
      <c r="D24" s="21"/>
      <c r="E24" s="21"/>
      <c r="F24" s="21"/>
      <c r="G24" s="21"/>
      <c r="H24" s="21"/>
    </row>
    <row r="25" spans="1:8" s="27" customFormat="1" ht="13.5">
      <c r="A25" s="24" t="s">
        <v>27</v>
      </c>
      <c r="B25" s="25">
        <f>SUM(B26:B32)</f>
        <v>107750</v>
      </c>
      <c r="C25" s="25">
        <f>SUM(C26:C32)</f>
        <v>75753</v>
      </c>
      <c r="D25" s="25">
        <f>SUM(D26:D32)</f>
        <v>2645</v>
      </c>
      <c r="E25" s="25">
        <f>SUM(E26:E32)</f>
        <v>73108</v>
      </c>
      <c r="F25" s="19">
        <f aca="true" t="shared" si="3" ref="F25:F32">E25/B25</f>
        <v>0.6784965197215778</v>
      </c>
      <c r="G25" s="25">
        <f>SUM(G26:G32)</f>
        <v>111506</v>
      </c>
      <c r="H25" s="25">
        <f>SUM(H26:H32)</f>
        <v>-3756</v>
      </c>
    </row>
    <row r="26" spans="1:254" s="33" customFormat="1" ht="12.75" hidden="1">
      <c r="A26" s="28" t="s">
        <v>23</v>
      </c>
      <c r="B26" s="29">
        <f>'[1]Periodåret'!L48+'[1]Periodåret'!L49+'[1]Periodåret'!L30+'[1]Periodåret'!L31+'[1]Periodåret'!L11+'[1]Periodåret'!L12</f>
        <v>44250</v>
      </c>
      <c r="C26" s="29">
        <f>'[1]Periodåret'!C30+'[1]Periodåret'!C31+'[1]Periodåret'!C48+'[1]Periodåret'!C49+'[1]Periodåret'!C11+'[1]Periodåret'!C12</f>
        <v>30991</v>
      </c>
      <c r="D26" s="29">
        <f>'[1]Periodåret'!H30+'[1]Periodåret'!H31+'[1]Periodåret'!H48+'[1]Periodåret'!H49+'[1]Periodåret'!H11+'[1]Periodåret'!H12</f>
        <v>559</v>
      </c>
      <c r="E26" s="29">
        <f aca="true" t="shared" si="4" ref="E26:E32">C26-D26</f>
        <v>30432</v>
      </c>
      <c r="F26" s="30">
        <f t="shared" si="3"/>
        <v>0.687728813559322</v>
      </c>
      <c r="G26" s="29">
        <f>'[1]Periodtotalt'!M30+'[1]Periodtotalt'!M31+'[1]Periodtotalt'!M48+'[1]Periodtotalt'!M49+'[1]Periodtotalt'!M11+'[1]Periodtotalt'!M12</f>
        <v>45807</v>
      </c>
      <c r="H26" s="31">
        <f aca="true" t="shared" si="5" ref="H26:H32">B26-G26</f>
        <v>-1557</v>
      </c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</row>
    <row r="27" spans="1:254" s="33" customFormat="1" ht="12.75" hidden="1">
      <c r="A27" s="28" t="s">
        <v>24</v>
      </c>
      <c r="B27" s="29">
        <f>'[1]Periodåret'!L51</f>
        <v>9300</v>
      </c>
      <c r="C27" s="29">
        <f>'[1]Periodåret'!C51</f>
        <v>8431</v>
      </c>
      <c r="D27" s="29">
        <f>'[1]Periodåret'!H51</f>
        <v>733</v>
      </c>
      <c r="E27" s="29">
        <f t="shared" si="4"/>
        <v>7698</v>
      </c>
      <c r="F27" s="30">
        <f t="shared" si="3"/>
        <v>0.827741935483871</v>
      </c>
      <c r="G27" s="29">
        <f>'[1]Periodtotalt'!M51</f>
        <v>11996</v>
      </c>
      <c r="H27" s="31">
        <f t="shared" si="5"/>
        <v>-2696</v>
      </c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</row>
    <row r="28" spans="1:254" s="28" customFormat="1" ht="12.75" hidden="1">
      <c r="A28" s="28" t="s">
        <v>26</v>
      </c>
      <c r="B28" s="29">
        <f>'[1]Periodåret'!L32+'[1]Periodåret'!L50+'[1]Periodåret'!L13</f>
        <v>13300</v>
      </c>
      <c r="C28" s="29">
        <f>'[1]Periodåret'!C50+'[1]Periodåret'!C32+'[1]Periodåret'!C13</f>
        <v>7864</v>
      </c>
      <c r="D28" s="29">
        <f>'[1]Periodåret'!H50+'[1]Periodåret'!H32+'[1]Periodåret'!H13</f>
        <v>0</v>
      </c>
      <c r="E28" s="29">
        <f t="shared" si="4"/>
        <v>7864</v>
      </c>
      <c r="F28" s="30">
        <f t="shared" si="3"/>
        <v>0.5912781954887218</v>
      </c>
      <c r="G28" s="29">
        <f>'[1]Periodtotalt'!M50+'[1]Periodtotalt'!M32+'[1]Periodtotalt'!M13</f>
        <v>12096</v>
      </c>
      <c r="H28" s="31">
        <f t="shared" si="5"/>
        <v>1204</v>
      </c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</row>
    <row r="29" spans="1:254" s="28" customFormat="1" ht="12.75" hidden="1">
      <c r="A29" s="28" t="s">
        <v>28</v>
      </c>
      <c r="B29" s="29">
        <f>'[1]Periodåret'!L52+'[1]Periodåret'!L14</f>
        <v>4000</v>
      </c>
      <c r="C29" s="29">
        <f>'[1]Periodåret'!C52+'[1]Periodåret'!C14</f>
        <v>2913</v>
      </c>
      <c r="D29" s="29"/>
      <c r="E29" s="29">
        <f t="shared" si="4"/>
        <v>2913</v>
      </c>
      <c r="F29" s="30">
        <f t="shared" si="3"/>
        <v>0.72825</v>
      </c>
      <c r="G29" s="29">
        <f>'[1]Periodtotalt'!M52+'[1]Periodtotalt'!M14</f>
        <v>4370</v>
      </c>
      <c r="H29" s="31">
        <f t="shared" si="5"/>
        <v>-370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</row>
    <row r="30" spans="1:254" s="28" customFormat="1" ht="12.75" hidden="1">
      <c r="A30" s="28" t="s">
        <v>29</v>
      </c>
      <c r="B30" s="29">
        <f>'[1]Periodåret'!L61+'[1]Periodåret'!L62+'[1]Periodåret'!L63+'[1]Periodåret'!L65+'[1]Periodåret'!L66</f>
        <v>19300</v>
      </c>
      <c r="C30" s="29">
        <f>'[1]Periodåret'!C61+'[1]Periodåret'!C62+'[1]Periodåret'!C63+'[1]Periodåret'!C65+'[1]Periodåret'!C66</f>
        <v>14052</v>
      </c>
      <c r="D30" s="29">
        <f>'[1]Periodåret'!H61+'[1]Periodåret'!H62+'[1]Periodåret'!H63+'[1]Periodåret'!H65+'[1]Periodåret'!H66</f>
        <v>906</v>
      </c>
      <c r="E30" s="29">
        <f t="shared" si="4"/>
        <v>13146</v>
      </c>
      <c r="F30" s="30">
        <f t="shared" si="3"/>
        <v>0.6811398963730569</v>
      </c>
      <c r="G30" s="29">
        <f>'[1]Periodtotalt'!M61+'[1]Periodtotalt'!M62+'[1]Periodtotalt'!M63+'[1]Periodtotalt'!M65+'[1]Periodtotalt'!M66</f>
        <v>19668</v>
      </c>
      <c r="H30" s="31">
        <f t="shared" si="5"/>
        <v>-368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</row>
    <row r="31" spans="1:254" s="28" customFormat="1" ht="12.75" hidden="1">
      <c r="A31" s="28" t="s">
        <v>30</v>
      </c>
      <c r="B31" s="29">
        <f>'[1]Periodåret'!L42+'[1]Periodåret'!L43+'[1]Periodåret'!L44</f>
        <v>7200</v>
      </c>
      <c r="C31" s="29">
        <f>'[1]Periodåret'!C42+'[1]Periodåret'!C43+'[1]Periodåret'!C44</f>
        <v>4799</v>
      </c>
      <c r="D31" s="29">
        <f>'[1]Periodåret'!H42+'[1]Periodåret'!H43+'[1]Periodåret'!H44</f>
        <v>247</v>
      </c>
      <c r="E31" s="29">
        <f t="shared" si="4"/>
        <v>4552</v>
      </c>
      <c r="F31" s="30">
        <f t="shared" si="3"/>
        <v>0.6322222222222222</v>
      </c>
      <c r="G31" s="29">
        <f>'[1]Periodtotalt'!M42+'[1]Periodtotalt'!M43+'[1]Periodtotalt'!M44</f>
        <v>7236</v>
      </c>
      <c r="H31" s="31">
        <f t="shared" si="5"/>
        <v>-36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</row>
    <row r="32" spans="1:254" s="34" customFormat="1" ht="12.75" hidden="1">
      <c r="A32" s="28" t="s">
        <v>31</v>
      </c>
      <c r="B32" s="29">
        <f>'[1]Periodåret'!L45+'[1]Periodåret'!L46+'[1]Periodåret'!L47</f>
        <v>10400</v>
      </c>
      <c r="C32" s="29">
        <f>'[1]Periodåret'!C45+'[1]Periodåret'!C46+'[1]Periodåret'!C47</f>
        <v>6703</v>
      </c>
      <c r="D32" s="29">
        <f>'[1]Periodåret'!H45+'[1]Periodåret'!H46+'[1]Periodåret'!H47</f>
        <v>200</v>
      </c>
      <c r="E32" s="29">
        <f t="shared" si="4"/>
        <v>6503</v>
      </c>
      <c r="F32" s="30">
        <f t="shared" si="3"/>
        <v>0.6252884615384615</v>
      </c>
      <c r="G32" s="31">
        <f>'[1]Periodtotalt'!M45+'[1]Periodtotalt'!M46+'[1]Periodtotalt'!M47</f>
        <v>10333</v>
      </c>
      <c r="H32" s="31">
        <f t="shared" si="5"/>
        <v>67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</row>
    <row r="33" spans="1:254" s="37" customFormat="1" ht="15.75">
      <c r="A33" s="20"/>
      <c r="B33" s="35"/>
      <c r="C33" s="36"/>
      <c r="D33" s="36"/>
      <c r="E33" s="21"/>
      <c r="F33" s="21"/>
      <c r="G33" s="21"/>
      <c r="H33" s="21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1:8" ht="15.75">
      <c r="A34" s="17" t="s">
        <v>32</v>
      </c>
      <c r="B34" s="18">
        <f>SUM(B35:B35)</f>
        <v>4400</v>
      </c>
      <c r="C34" s="18">
        <f>SUM(C35:C35)</f>
        <v>3003</v>
      </c>
      <c r="D34" s="18">
        <f>SUM(D35:D35)</f>
        <v>0</v>
      </c>
      <c r="E34" s="18">
        <f>SUM(E35:E35)</f>
        <v>3003</v>
      </c>
      <c r="F34" s="19">
        <f>E34/B34</f>
        <v>0.6825</v>
      </c>
      <c r="G34" s="18">
        <f>SUM(G35:G35)</f>
        <v>4400</v>
      </c>
      <c r="H34" s="18">
        <f>B34-G34</f>
        <v>0</v>
      </c>
    </row>
    <row r="35" spans="1:8" ht="15.75">
      <c r="A35" s="20" t="s">
        <v>33</v>
      </c>
      <c r="B35" s="21">
        <v>4400</v>
      </c>
      <c r="C35" s="21">
        <v>3003</v>
      </c>
      <c r="D35" s="21">
        <v>0</v>
      </c>
      <c r="E35" s="21">
        <f>C35-D35</f>
        <v>3003</v>
      </c>
      <c r="F35" s="22">
        <f>E35/B35</f>
        <v>0.6825</v>
      </c>
      <c r="G35" s="23">
        <v>4400</v>
      </c>
      <c r="H35" s="23">
        <f>B35-G35</f>
        <v>0</v>
      </c>
    </row>
    <row r="36" spans="1:254" s="37" customFormat="1" ht="15.75">
      <c r="A36" s="20"/>
      <c r="B36" s="35"/>
      <c r="C36" s="36"/>
      <c r="D36" s="36"/>
      <c r="E36" s="21"/>
      <c r="F36" s="21"/>
      <c r="G36" s="21"/>
      <c r="H36" s="2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spans="1:8" ht="15.75">
      <c r="A37" s="17" t="s">
        <v>34</v>
      </c>
      <c r="B37" s="18">
        <v>16300</v>
      </c>
      <c r="C37" s="18">
        <f>'[1]Periodåret'!C6+'[1]Periodåret'!C7+'[1]Periodåret'!C8</f>
        <v>11953</v>
      </c>
      <c r="D37" s="18">
        <f>'[1]Periodåret'!H6+'[1]Periodåret'!H7+'[1]Periodåret'!H8</f>
        <v>0</v>
      </c>
      <c r="E37" s="18">
        <f>E8+E17+E19+E25+E34</f>
        <v>872740</v>
      </c>
      <c r="F37" s="19">
        <f>E37/B37</f>
        <v>53.54233128834356</v>
      </c>
      <c r="G37" s="18">
        <f>'[1]Periodtotalt'!M6+'[1]Periodtotalt'!M7+'[1]Periodtotalt'!M8</f>
        <v>16300</v>
      </c>
      <c r="H37" s="18">
        <f>B37-G37</f>
        <v>0</v>
      </c>
    </row>
    <row r="38" spans="1:8" ht="15.75">
      <c r="A38" s="21"/>
      <c r="B38" s="21"/>
      <c r="C38" s="21"/>
      <c r="D38" s="21"/>
      <c r="E38" s="21"/>
      <c r="F38" s="21"/>
      <c r="G38" s="21"/>
      <c r="H38" s="21"/>
    </row>
    <row r="39" spans="1:8" ht="15.75">
      <c r="A39" s="21"/>
      <c r="B39" s="21"/>
      <c r="C39" s="21"/>
      <c r="D39" s="21"/>
      <c r="E39" s="21"/>
      <c r="F39" s="21"/>
      <c r="G39" s="21"/>
      <c r="H39" s="21"/>
    </row>
    <row r="40" spans="1:254" s="38" customFormat="1" ht="21" customHeight="1">
      <c r="A40" s="17" t="s">
        <v>35</v>
      </c>
      <c r="B40" s="18">
        <f>B8+B34+B17+B37</f>
        <v>1177000</v>
      </c>
      <c r="C40" s="18">
        <f>C8+C34+C17+C37</f>
        <v>869448</v>
      </c>
      <c r="D40" s="18">
        <f>D8+D34+D17+D37</f>
        <v>68950</v>
      </c>
      <c r="E40" s="18">
        <f>E8+E34+E17+E37</f>
        <v>1661285</v>
      </c>
      <c r="F40" s="19">
        <f>E40/B40</f>
        <v>1.4114570943075615</v>
      </c>
      <c r="G40" s="18">
        <f>G8+G34+G17+G37</f>
        <v>1190390</v>
      </c>
      <c r="H40" s="18">
        <f>B40-G40</f>
        <v>-13390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spans="1:8" ht="15.75">
      <c r="A41" s="20"/>
      <c r="B41" s="21"/>
      <c r="C41" s="21"/>
      <c r="D41" s="21"/>
      <c r="E41" s="21"/>
      <c r="F41" s="21"/>
      <c r="G41" s="21"/>
      <c r="H41" s="21"/>
    </row>
    <row r="42" spans="1:8" ht="15.75">
      <c r="A42" s="20"/>
      <c r="B42" s="21"/>
      <c r="C42" s="21"/>
      <c r="D42" s="21"/>
      <c r="E42" s="21"/>
      <c r="F42" s="21"/>
      <c r="G42" s="21"/>
      <c r="H42" s="21"/>
    </row>
    <row r="43" spans="1:8" ht="15.75">
      <c r="A43" s="20"/>
      <c r="B43" s="21"/>
      <c r="C43" s="21"/>
      <c r="D43" s="21"/>
      <c r="E43" s="21"/>
      <c r="F43" s="21"/>
      <c r="G43" s="21"/>
      <c r="H43" s="21"/>
    </row>
    <row r="44" spans="1:8" ht="15.75">
      <c r="A44" s="20"/>
      <c r="B44" s="21"/>
      <c r="C44" s="21"/>
      <c r="D44" s="21"/>
      <c r="E44" s="21"/>
      <c r="F44" s="21"/>
      <c r="G44" s="21"/>
      <c r="H44" s="21"/>
    </row>
    <row r="45" spans="1:8" ht="15.75">
      <c r="A45" s="20"/>
      <c r="B45" s="21"/>
      <c r="C45" s="21"/>
      <c r="D45" s="21"/>
      <c r="E45" s="21"/>
      <c r="F45" s="21"/>
      <c r="G45" s="21"/>
      <c r="H45" s="21"/>
    </row>
    <row r="46" spans="1:8" ht="15.75">
      <c r="A46" s="20"/>
      <c r="B46" s="21"/>
      <c r="C46" s="21"/>
      <c r="D46" s="21"/>
      <c r="E46" s="21"/>
      <c r="F46" s="21"/>
      <c r="G46" s="21"/>
      <c r="H46" s="21"/>
    </row>
    <row r="47" spans="1:8" ht="15.75">
      <c r="A47" s="20"/>
      <c r="B47" s="21"/>
      <c r="C47" s="21"/>
      <c r="D47" s="21"/>
      <c r="E47" s="21"/>
      <c r="F47" s="21"/>
      <c r="G47" s="21"/>
      <c r="H47" s="21"/>
    </row>
    <row r="48" spans="1:8" ht="15.75">
      <c r="A48" s="20"/>
      <c r="B48" s="21"/>
      <c r="C48" s="21"/>
      <c r="D48" s="21"/>
      <c r="E48" s="21"/>
      <c r="F48" s="21"/>
      <c r="G48" s="21"/>
      <c r="H48" s="21"/>
    </row>
    <row r="49" spans="1:8" ht="15.75">
      <c r="A49" s="20"/>
      <c r="B49" s="21"/>
      <c r="C49" s="21"/>
      <c r="D49" s="21"/>
      <c r="E49" s="21"/>
      <c r="F49" s="21"/>
      <c r="G49" s="21"/>
      <c r="H49" s="21"/>
    </row>
    <row r="50" spans="1:8" ht="15.75">
      <c r="A50" s="20"/>
      <c r="B50" s="21"/>
      <c r="C50" s="21"/>
      <c r="D50" s="21"/>
      <c r="E50" s="21"/>
      <c r="F50" s="21"/>
      <c r="G50" s="21"/>
      <c r="H50" s="21"/>
    </row>
    <row r="51" spans="1:8" ht="15.75">
      <c r="A51" s="20"/>
      <c r="B51" s="21"/>
      <c r="C51" s="21"/>
      <c r="D51" s="21"/>
      <c r="E51" s="21"/>
      <c r="F51" s="21"/>
      <c r="G51" s="21"/>
      <c r="H51" s="21"/>
    </row>
    <row r="52" spans="1:8" ht="15.75">
      <c r="A52" s="20"/>
      <c r="B52" s="21"/>
      <c r="C52" s="21"/>
      <c r="D52" s="21"/>
      <c r="E52" s="21"/>
      <c r="F52" s="21"/>
      <c r="G52" s="21"/>
      <c r="H52" s="21"/>
    </row>
    <row r="53" spans="1:8" ht="15.75">
      <c r="A53" s="20"/>
      <c r="B53" s="21"/>
      <c r="C53" s="21"/>
      <c r="D53" s="21"/>
      <c r="E53" s="21"/>
      <c r="F53" s="21"/>
      <c r="G53" s="21"/>
      <c r="H53" s="21"/>
    </row>
    <row r="54" spans="1:8" ht="15.75">
      <c r="A54" s="20"/>
      <c r="B54" s="21"/>
      <c r="C54" s="21"/>
      <c r="D54" s="21"/>
      <c r="E54" s="21"/>
      <c r="F54" s="21"/>
      <c r="G54" s="21"/>
      <c r="H54" s="21"/>
    </row>
    <row r="55" spans="1:8" ht="15.75">
      <c r="A55" s="8"/>
      <c r="B55" s="7"/>
      <c r="C55" s="7"/>
      <c r="D55" s="7"/>
      <c r="E55" s="7"/>
      <c r="F55" s="7"/>
      <c r="G55" s="7"/>
      <c r="H55" s="7"/>
    </row>
    <row r="56" spans="1:8" ht="15.75">
      <c r="A56" s="8"/>
      <c r="B56" s="7"/>
      <c r="C56" s="7"/>
      <c r="D56" s="7"/>
      <c r="E56" s="7"/>
      <c r="F56" s="7"/>
      <c r="G56" s="7"/>
      <c r="H56" s="7"/>
    </row>
    <row r="57" spans="1:8" ht="15.75">
      <c r="A57" s="8"/>
      <c r="B57" s="7"/>
      <c r="C57" s="7"/>
      <c r="D57" s="7"/>
      <c r="E57" s="7"/>
      <c r="F57" s="7"/>
      <c r="G57" s="7"/>
      <c r="H57" s="7"/>
    </row>
    <row r="58" spans="1:8" ht="15.75">
      <c r="A58" s="8"/>
      <c r="B58" s="7"/>
      <c r="C58" s="7"/>
      <c r="D58" s="7"/>
      <c r="E58" s="7"/>
      <c r="F58" s="7"/>
      <c r="G58" s="7"/>
      <c r="H58" s="7"/>
    </row>
    <row r="59" spans="1:8" ht="15.75">
      <c r="A59" s="8"/>
      <c r="B59" s="7"/>
      <c r="C59" s="7"/>
      <c r="D59" s="7"/>
      <c r="E59" s="7"/>
      <c r="F59" s="7"/>
      <c r="G59" s="7"/>
      <c r="H59" s="7"/>
    </row>
    <row r="60" spans="1:8" ht="15.75">
      <c r="A60" s="8"/>
      <c r="B60" s="7"/>
      <c r="C60" s="7"/>
      <c r="D60" s="7"/>
      <c r="E60" s="7"/>
      <c r="F60" s="7"/>
      <c r="G60" s="7"/>
      <c r="H60" s="7"/>
    </row>
    <row r="61" spans="1:8" ht="15.75">
      <c r="A61" s="8"/>
      <c r="B61" s="7"/>
      <c r="C61" s="7"/>
      <c r="D61" s="7"/>
      <c r="E61" s="7"/>
      <c r="F61" s="7"/>
      <c r="G61" s="7"/>
      <c r="H61" s="7"/>
    </row>
    <row r="62" spans="1:8" ht="15.75">
      <c r="A62" s="8"/>
      <c r="B62" s="7"/>
      <c r="C62" s="7"/>
      <c r="D62" s="7"/>
      <c r="E62" s="7"/>
      <c r="F62" s="7"/>
      <c r="G62" s="7"/>
      <c r="H62" s="7"/>
    </row>
    <row r="63" spans="1:8" ht="15.75">
      <c r="A63" s="8"/>
      <c r="B63" s="7"/>
      <c r="C63" s="7"/>
      <c r="D63" s="7"/>
      <c r="E63" s="7"/>
      <c r="F63" s="7"/>
      <c r="G63" s="7"/>
      <c r="H63" s="7"/>
    </row>
    <row r="64" spans="1:8" ht="15.75">
      <c r="A64" s="8"/>
      <c r="B64" s="7"/>
      <c r="C64" s="7"/>
      <c r="D64" s="7"/>
      <c r="E64" s="7"/>
      <c r="F64" s="7"/>
      <c r="G64" s="7"/>
      <c r="H64" s="7"/>
    </row>
    <row r="65" spans="1:8" ht="15.75">
      <c r="A65" s="8"/>
      <c r="B65" s="7"/>
      <c r="C65" s="7"/>
      <c r="D65" s="7"/>
      <c r="E65" s="7"/>
      <c r="F65" s="7"/>
      <c r="G65" s="7"/>
      <c r="H65" s="7"/>
    </row>
    <row r="66" spans="1:8" ht="15.75">
      <c r="A66" s="8"/>
      <c r="B66" s="7"/>
      <c r="C66" s="7"/>
      <c r="D66" s="7"/>
      <c r="E66" s="7"/>
      <c r="F66" s="7"/>
      <c r="G66" s="7"/>
      <c r="H66" s="7"/>
    </row>
    <row r="67" spans="1:8" ht="15.75">
      <c r="A67" s="8"/>
      <c r="B67" s="7"/>
      <c r="C67" s="7"/>
      <c r="D67" s="7"/>
      <c r="E67" s="7"/>
      <c r="F67" s="7"/>
      <c r="G67" s="7"/>
      <c r="H67" s="7"/>
    </row>
    <row r="68" spans="1:8" ht="15.75">
      <c r="A68" s="8"/>
      <c r="B68" s="7"/>
      <c r="C68" s="7"/>
      <c r="D68" s="7"/>
      <c r="E68" s="7"/>
      <c r="F68" s="7"/>
      <c r="G68" s="7"/>
      <c r="H68" s="7"/>
    </row>
    <row r="69" spans="1:8" ht="15.75">
      <c r="A69" s="8"/>
      <c r="B69" s="7"/>
      <c r="C69" s="7"/>
      <c r="D69" s="7"/>
      <c r="E69" s="7"/>
      <c r="F69" s="7"/>
      <c r="G69" s="7"/>
      <c r="H69" s="7"/>
    </row>
    <row r="70" spans="1:8" ht="15.75">
      <c r="A70" s="8"/>
      <c r="B70" s="7"/>
      <c r="C70" s="7"/>
      <c r="D70" s="7"/>
      <c r="E70" s="7"/>
      <c r="F70" s="7"/>
      <c r="G70" s="7"/>
      <c r="H70" s="7"/>
    </row>
    <row r="71" spans="1:8" ht="15.75">
      <c r="A71" s="8"/>
      <c r="B71" s="7"/>
      <c r="C71" s="7"/>
      <c r="D71" s="7"/>
      <c r="E71" s="7"/>
      <c r="F71" s="7"/>
      <c r="G71" s="7"/>
      <c r="H71" s="7"/>
    </row>
    <row r="72" spans="1:8" ht="15.75">
      <c r="A72" s="8"/>
      <c r="B72" s="7"/>
      <c r="C72" s="7"/>
      <c r="D72" s="7"/>
      <c r="E72" s="7"/>
      <c r="F72" s="7"/>
      <c r="G72" s="7"/>
      <c r="H72" s="7"/>
    </row>
    <row r="73" spans="1:8" ht="15.75">
      <c r="A73" s="8"/>
      <c r="B73" s="7"/>
      <c r="C73" s="7"/>
      <c r="D73" s="7"/>
      <c r="E73" s="7"/>
      <c r="F73" s="7"/>
      <c r="G73" s="7"/>
      <c r="H73" s="7"/>
    </row>
    <row r="74" spans="1:8" ht="15.75">
      <c r="A74" s="8"/>
      <c r="B74" s="7"/>
      <c r="C74" s="7"/>
      <c r="D74" s="7"/>
      <c r="E74" s="7"/>
      <c r="F74" s="7"/>
      <c r="G74" s="7"/>
      <c r="H74" s="7"/>
    </row>
    <row r="75" spans="1:8" ht="15.75">
      <c r="A75" s="8"/>
      <c r="B75" s="7"/>
      <c r="C75" s="7"/>
      <c r="D75" s="7"/>
      <c r="E75" s="7"/>
      <c r="F75" s="7"/>
      <c r="G75" s="7"/>
      <c r="H75" s="7"/>
    </row>
    <row r="76" spans="1:8" ht="15.75">
      <c r="A76" s="8"/>
      <c r="B76" s="7"/>
      <c r="C76" s="7"/>
      <c r="D76" s="7"/>
      <c r="E76" s="7"/>
      <c r="F76" s="7"/>
      <c r="G76" s="7"/>
      <c r="H76" s="7"/>
    </row>
    <row r="77" spans="1:8" ht="15.75">
      <c r="A77" s="8"/>
      <c r="B77" s="7"/>
      <c r="C77" s="7"/>
      <c r="D77" s="7"/>
      <c r="E77" s="7"/>
      <c r="F77" s="7"/>
      <c r="G77" s="7"/>
      <c r="H77" s="7"/>
    </row>
    <row r="78" spans="1:8" ht="15.75">
      <c r="A78" s="8"/>
      <c r="B78" s="7"/>
      <c r="C78" s="7"/>
      <c r="D78" s="7"/>
      <c r="E78" s="7"/>
      <c r="F78" s="7"/>
      <c r="G78" s="7"/>
      <c r="H78" s="7"/>
    </row>
    <row r="79" spans="1:8" ht="15.75">
      <c r="A79" s="8"/>
      <c r="B79" s="7"/>
      <c r="C79" s="7"/>
      <c r="D79" s="7"/>
      <c r="E79" s="7"/>
      <c r="F79" s="7"/>
      <c r="G79" s="7"/>
      <c r="H79" s="7"/>
    </row>
    <row r="80" spans="1:8" ht="15.75">
      <c r="A80" s="8"/>
      <c r="B80" s="7"/>
      <c r="C80" s="7"/>
      <c r="D80" s="7"/>
      <c r="E80" s="7"/>
      <c r="F80" s="7"/>
      <c r="G80" s="7"/>
      <c r="H80" s="7"/>
    </row>
    <row r="81" spans="1:8" ht="15.75">
      <c r="A81" s="8"/>
      <c r="B81" s="7"/>
      <c r="C81" s="7"/>
      <c r="D81" s="7"/>
      <c r="E81" s="7"/>
      <c r="F81" s="7"/>
      <c r="G81" s="7"/>
      <c r="H81" s="7"/>
    </row>
    <row r="82" spans="1:8" ht="15.75">
      <c r="A82" s="8"/>
      <c r="B82" s="7"/>
      <c r="C82" s="7"/>
      <c r="D82" s="7"/>
      <c r="E82" s="7"/>
      <c r="F82" s="7"/>
      <c r="G82" s="7"/>
      <c r="H82" s="7"/>
    </row>
    <row r="83" spans="1:8" ht="15.75">
      <c r="A83" s="8"/>
      <c r="B83" s="7"/>
      <c r="C83" s="7"/>
      <c r="D83" s="7"/>
      <c r="E83" s="7"/>
      <c r="F83" s="7"/>
      <c r="G83" s="7"/>
      <c r="H83" s="7"/>
    </row>
    <row r="84" spans="1:8" ht="15.75">
      <c r="A84" s="8"/>
      <c r="B84" s="7"/>
      <c r="C84" s="7"/>
      <c r="D84" s="7"/>
      <c r="E84" s="7"/>
      <c r="F84" s="7"/>
      <c r="G84" s="7"/>
      <c r="H84" s="7"/>
    </row>
    <row r="85" spans="1:8" ht="15.75">
      <c r="A85" s="8"/>
      <c r="B85" s="7"/>
      <c r="C85" s="7"/>
      <c r="D85" s="7"/>
      <c r="E85" s="7"/>
      <c r="F85" s="7"/>
      <c r="G85" s="7"/>
      <c r="H85" s="7"/>
    </row>
    <row r="86" spans="1:8" ht="15.75">
      <c r="A86" s="8"/>
      <c r="B86" s="7"/>
      <c r="C86" s="7"/>
      <c r="D86" s="7"/>
      <c r="E86" s="7"/>
      <c r="F86" s="7"/>
      <c r="G86" s="7"/>
      <c r="H86" s="7"/>
    </row>
    <row r="87" spans="1:8" ht="15.75">
      <c r="A87" s="8"/>
      <c r="B87" s="7"/>
      <c r="C87" s="7"/>
      <c r="D87" s="7"/>
      <c r="E87" s="7"/>
      <c r="F87" s="7"/>
      <c r="G87" s="7"/>
      <c r="H87" s="7"/>
    </row>
    <row r="88" spans="1:8" ht="15.75">
      <c r="A88" s="8"/>
      <c r="B88" s="7"/>
      <c r="C88" s="7"/>
      <c r="D88" s="7"/>
      <c r="E88" s="7"/>
      <c r="F88" s="7"/>
      <c r="G88" s="7"/>
      <c r="H88" s="7"/>
    </row>
  </sheetData>
  <printOptions/>
  <pageMargins left="0.7874015748031497" right="0" top="1.3779527559055118" bottom="0.3937007874015748" header="0.5118110236220472" footer="0.5118110236220472"/>
  <pageSetup orientation="portrait" paperSize="9" r:id="rId1"/>
  <headerFooter alignWithMargins="0">
    <oddHeader>&amp;L&amp;"Times New RomanVFet"NACKA KOMMUN
&amp;"Times New RomanVNormal"Uppdragskontoret/Team C
Jill Salander&amp;C&amp;D
</oddHeader>
    <oddFooter>&amp;L&amp;4&amp;F&amp;A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Nacka</dc:creator>
  <cp:keywords/>
  <dc:description/>
  <cp:lastModifiedBy>Nacka</cp:lastModifiedBy>
  <dcterms:created xsi:type="dcterms:W3CDTF">2003-09-12T13:35:14Z</dcterms:created>
  <dcterms:modified xsi:type="dcterms:W3CDTF">2003-09-16T08:23:09Z</dcterms:modified>
  <cp:category/>
  <cp:version/>
  <cp:contentType/>
  <cp:contentStatus/>
</cp:coreProperties>
</file>